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O853887\Documents\金城\01.沖縄振興関係\08.税制関係\01.全地域・特区共通\03.地域特区手引き・様式等\02_当初公開以降の修正等\220816_手引き・申請書（修正版）\HP公開用\"/>
    </mc:Choice>
  </mc:AlternateContent>
  <workbookProtection workbookAlgorithmName="SHA-512" workbookHashValue="8D5leLlxuqvEzmH+7ig8zKF+031LcS8OdAMKNYumUQt1gzER4Qzmalodh9vMz3nqemx2dXElNOliC92W1QdwhA==" workbookSaltValue="hDs+BwjdDt4UK8Zc9iCJIQ==" workbookSpinCount="100000" lockStructure="1"/>
  <bookViews>
    <workbookView xWindow="0" yWindow="0" windowWidth="23040" windowHeight="9240" tabRatio="711" firstSheet="3" activeTab="3"/>
  </bookViews>
  <sheets>
    <sheet name="修正箇所" sheetId="17" state="hidden" r:id="rId1"/>
    <sheet name="貼付シート" sheetId="15" state="hidden" r:id="rId2"/>
    <sheet name="事業年度" sheetId="16" state="hidden" r:id="rId3"/>
    <sheet name="はじめに" sheetId="19" r:id="rId4"/>
    <sheet name="かがみ" sheetId="1" r:id="rId5"/>
    <sheet name="別紙１" sheetId="6" r:id="rId6"/>
    <sheet name="別紙２" sheetId="4" r:id="rId7"/>
    <sheet name="別紙３" sheetId="13" r:id="rId8"/>
    <sheet name="チェックリスト" sheetId="9" r:id="rId9"/>
    <sheet name="（参考）集計値の出し方" sheetId="2" r:id="rId10"/>
  </sheets>
  <definedNames>
    <definedName name="_xlnm.Print_Area" localSheetId="9">'（参考）集計値の出し方'!$A$5:$I$35</definedName>
    <definedName name="_xlnm.Print_Area" localSheetId="4">かがみ!$A$3:$AA$30</definedName>
    <definedName name="_xlnm.Print_Area" localSheetId="8">チェックリスト!$A$3:$M$34</definedName>
    <definedName name="_xlnm.Print_Area" localSheetId="5">別紙１!$A$5:$AF$63</definedName>
    <definedName name="_xlnm.Print_Area" localSheetId="6">別紙２!$A$3:$O$101</definedName>
    <definedName name="_xlnm.Print_Area" localSheetId="7">別紙３!$A$3:$O$43</definedName>
  </definedNames>
  <calcPr calcId="162913"/>
</workbook>
</file>

<file path=xl/calcChain.xml><?xml version="1.0" encoding="utf-8"?>
<calcChain xmlns="http://schemas.openxmlformats.org/spreadsheetml/2006/main">
  <c r="E28" i="9" l="1"/>
  <c r="C1" i="9"/>
  <c r="B3" i="13"/>
  <c r="U18" i="6"/>
  <c r="A34" i="6"/>
  <c r="A27" i="6"/>
  <c r="A7" i="6"/>
  <c r="C29" i="1"/>
  <c r="A19" i="1"/>
  <c r="B13" i="1"/>
  <c r="B12" i="1"/>
  <c r="AH10" i="6"/>
  <c r="AH13" i="6"/>
  <c r="AH11" i="6" l="1"/>
  <c r="AH16" i="6"/>
  <c r="AI16" i="6" s="1"/>
  <c r="AH17" i="6"/>
  <c r="AH21" i="6"/>
  <c r="AI21" i="6" s="1"/>
  <c r="AH22" i="6"/>
  <c r="AI22" i="6" s="1"/>
  <c r="AH23" i="6"/>
  <c r="AI23" i="6" s="1"/>
  <c r="AH24" i="6"/>
  <c r="AI24" i="6" s="1"/>
  <c r="AH25" i="6"/>
  <c r="AI25" i="6" s="1"/>
  <c r="AH27" i="6"/>
  <c r="AI27" i="6" s="1"/>
  <c r="AH38" i="6"/>
  <c r="AI38" i="6" s="1"/>
  <c r="AH48" i="6"/>
  <c r="AI48" i="6" s="1"/>
  <c r="AI17" i="6"/>
  <c r="AI11" i="6"/>
  <c r="AH6" i="6"/>
  <c r="AI6" i="6" s="1"/>
  <c r="AI13" i="6"/>
  <c r="N89" i="4"/>
  <c r="G89" i="4"/>
  <c r="AB52" i="6"/>
  <c r="C14" i="19"/>
  <c r="C7" i="19"/>
  <c r="C11" i="19"/>
  <c r="C9" i="19"/>
  <c r="Q62" i="6"/>
  <c r="N24" i="9"/>
  <c r="N3" i="4" l="1"/>
  <c r="E43" i="4"/>
  <c r="F43" i="4"/>
  <c r="J50" i="4"/>
  <c r="A77" i="4"/>
  <c r="A10" i="2" s="1"/>
  <c r="G77" i="4"/>
  <c r="N77" i="4"/>
  <c r="G78" i="4"/>
  <c r="N78" i="4"/>
  <c r="G79" i="4"/>
  <c r="N79" i="4"/>
  <c r="G80" i="4"/>
  <c r="N80" i="4"/>
  <c r="G81" i="4"/>
  <c r="N81" i="4"/>
  <c r="G82" i="4"/>
  <c r="N82" i="4"/>
  <c r="G83" i="4"/>
  <c r="N83" i="4"/>
  <c r="G84" i="4"/>
  <c r="N84" i="4"/>
  <c r="G85" i="4"/>
  <c r="N85" i="4"/>
  <c r="G86" i="4"/>
  <c r="N86" i="4"/>
  <c r="G87" i="4"/>
  <c r="N87" i="4"/>
  <c r="G88" i="4"/>
  <c r="N88" i="4"/>
  <c r="A78" i="4" l="1"/>
  <c r="A11" i="2" s="1"/>
  <c r="A10" i="13"/>
  <c r="E93" i="4"/>
  <c r="E94" i="4" s="1"/>
  <c r="A79" i="4" l="1"/>
  <c r="A12" i="2" s="1"/>
  <c r="A11" i="13"/>
  <c r="A80" i="4" l="1"/>
  <c r="A13" i="2" s="1"/>
  <c r="A12" i="13"/>
  <c r="A81" i="4" l="1"/>
  <c r="A14" i="2" s="1"/>
  <c r="A13" i="13"/>
  <c r="A82" i="4" l="1"/>
  <c r="A15" i="2" s="1"/>
  <c r="A14" i="13"/>
  <c r="A83" i="4" l="1"/>
  <c r="A16" i="2" s="1"/>
  <c r="A15" i="13"/>
  <c r="G1" i="17"/>
  <c r="A4" i="9" l="1"/>
  <c r="A4" i="4"/>
  <c r="A84" i="4"/>
  <c r="A17" i="2" s="1"/>
  <c r="A16" i="13"/>
  <c r="A4" i="13"/>
  <c r="A6" i="6"/>
  <c r="A85" i="4" l="1"/>
  <c r="A18" i="2" s="1"/>
  <c r="A17" i="13"/>
  <c r="AL6" i="6"/>
  <c r="AH14" i="6" s="1"/>
  <c r="AI14" i="6" s="1"/>
  <c r="AL5" i="6"/>
  <c r="M4" i="15"/>
  <c r="E4" i="15"/>
  <c r="AK22" i="6"/>
  <c r="AK23" i="6"/>
  <c r="AK24" i="6"/>
  <c r="AK25" i="6"/>
  <c r="AK21" i="6"/>
  <c r="A86" i="4" l="1"/>
  <c r="A19" i="2" s="1"/>
  <c r="A18" i="13"/>
  <c r="AL8" i="6"/>
  <c r="F4" i="15"/>
  <c r="U9" i="1"/>
  <c r="R9" i="1"/>
  <c r="X9" i="1"/>
  <c r="N94" i="4" l="1"/>
  <c r="C3" i="4"/>
  <c r="F46" i="4"/>
  <c r="A87" i="4"/>
  <c r="A20" i="2" s="1"/>
  <c r="A19" i="13"/>
  <c r="C9" i="16"/>
  <c r="J11" i="16"/>
  <c r="J12" i="16" s="1"/>
  <c r="A88" i="4" l="1"/>
  <c r="A20" i="13"/>
  <c r="D9" i="16"/>
  <c r="D8" i="16"/>
  <c r="I24" i="9"/>
  <c r="I14" i="9"/>
  <c r="K3" i="9"/>
  <c r="N3" i="13"/>
  <c r="N21" i="13"/>
  <c r="G21" i="13"/>
  <c r="N20" i="13"/>
  <c r="G20" i="13"/>
  <c r="N19" i="13"/>
  <c r="G19" i="13"/>
  <c r="N18" i="13"/>
  <c r="G18" i="13"/>
  <c r="N17" i="13"/>
  <c r="G17" i="13"/>
  <c r="N16" i="13"/>
  <c r="G16" i="13"/>
  <c r="N15" i="13"/>
  <c r="G15" i="13"/>
  <c r="N14" i="13"/>
  <c r="G14" i="13"/>
  <c r="N13" i="13"/>
  <c r="G13" i="13"/>
  <c r="N12" i="13"/>
  <c r="G12" i="13"/>
  <c r="N11" i="13"/>
  <c r="G11" i="13"/>
  <c r="N10" i="13"/>
  <c r="N22" i="13" s="1"/>
  <c r="G10" i="13"/>
  <c r="G22" i="13" s="1"/>
  <c r="N13" i="9"/>
  <c r="N14" i="9"/>
  <c r="N26" i="13" l="1"/>
  <c r="A21" i="13"/>
  <c r="A21" i="2"/>
  <c r="C10" i="16"/>
  <c r="J13" i="16"/>
  <c r="A9" i="15"/>
  <c r="F9" i="15" s="1"/>
  <c r="G13" i="1" s="1"/>
  <c r="C8" i="16" l="1"/>
  <c r="C7" i="16" s="1"/>
  <c r="D10" i="16"/>
  <c r="C9" i="15"/>
  <c r="E9" i="15"/>
  <c r="G12" i="1" s="1"/>
  <c r="B9" i="15"/>
  <c r="D9" i="15"/>
  <c r="D11" i="16" l="1"/>
  <c r="C11" i="16"/>
  <c r="D6" i="16"/>
  <c r="D7" i="16"/>
  <c r="C6" i="16"/>
  <c r="I13" i="9"/>
  <c r="AC5" i="1"/>
  <c r="C6" i="1" l="1"/>
  <c r="C5" i="1"/>
  <c r="D5" i="16"/>
  <c r="C5" i="16"/>
  <c r="D12" i="16"/>
  <c r="C12" i="16"/>
  <c r="C7" i="1"/>
  <c r="D13" i="16" l="1"/>
  <c r="C13" i="16"/>
  <c r="D14" i="16" l="1"/>
  <c r="C14" i="16"/>
  <c r="C15" i="16" l="1"/>
  <c r="D15" i="16"/>
  <c r="F3" i="16" l="1"/>
  <c r="D16" i="16"/>
  <c r="C16" i="16"/>
  <c r="AD26" i="6" l="1"/>
  <c r="AH30" i="6" s="1"/>
  <c r="F9" i="16"/>
  <c r="F8" i="16"/>
  <c r="F10" i="16"/>
  <c r="F6" i="16"/>
  <c r="F7" i="16"/>
  <c r="F11" i="16"/>
  <c r="F12" i="16"/>
  <c r="F5" i="16"/>
  <c r="F13" i="16"/>
  <c r="F14" i="16"/>
  <c r="F15" i="16"/>
  <c r="F16" i="16"/>
  <c r="C17" i="16"/>
  <c r="D17" i="16"/>
  <c r="U30" i="6" l="1"/>
  <c r="AI30" i="6"/>
  <c r="C18" i="16"/>
  <c r="D18" i="16"/>
  <c r="F17" i="16"/>
  <c r="N4" i="15"/>
  <c r="F18" i="16" l="1"/>
  <c r="C19" i="16"/>
  <c r="D19" i="16"/>
  <c r="T4" i="15"/>
  <c r="S4" i="15"/>
  <c r="R4" i="15"/>
  <c r="K4" i="15"/>
  <c r="L4" i="15"/>
  <c r="J4" i="15"/>
  <c r="I4" i="15"/>
  <c r="H4" i="15"/>
  <c r="D4" i="15"/>
  <c r="C4" i="15"/>
  <c r="B4" i="15"/>
  <c r="A4" i="15"/>
  <c r="C20" i="16" l="1"/>
  <c r="D20" i="16"/>
  <c r="F19" i="16"/>
  <c r="F20" i="16" l="1"/>
  <c r="C21" i="16"/>
  <c r="D21" i="16"/>
  <c r="R14" i="1"/>
  <c r="R15" i="1"/>
  <c r="R16" i="1"/>
  <c r="D10" i="2"/>
  <c r="H10" i="2"/>
  <c r="I10" i="2"/>
  <c r="D11" i="2"/>
  <c r="E11" i="2"/>
  <c r="H11" i="2" s="1"/>
  <c r="I11" i="2"/>
  <c r="D12" i="2"/>
  <c r="E12" i="2"/>
  <c r="H12" i="2" s="1"/>
  <c r="I12" i="2"/>
  <c r="D13" i="2"/>
  <c r="E13" i="2"/>
  <c r="H13" i="2" s="1"/>
  <c r="I13" i="2"/>
  <c r="D14" i="2"/>
  <c r="E14" i="2"/>
  <c r="H14" i="2" s="1"/>
  <c r="D15" i="2"/>
  <c r="E15" i="2"/>
  <c r="H15" i="2" s="1"/>
  <c r="I15" i="2"/>
  <c r="D16" i="2"/>
  <c r="E16" i="2"/>
  <c r="H16" i="2" s="1"/>
  <c r="I16" i="2"/>
  <c r="D17" i="2"/>
  <c r="E17" i="2"/>
  <c r="H17" i="2" s="1"/>
  <c r="I17" i="2"/>
  <c r="D18" i="2"/>
  <c r="E18" i="2"/>
  <c r="H18" i="2" s="1"/>
  <c r="I18" i="2"/>
  <c r="D19" i="2"/>
  <c r="E19" i="2"/>
  <c r="H19" i="2" s="1"/>
  <c r="I19" i="2"/>
  <c r="D20" i="2"/>
  <c r="E20" i="2"/>
  <c r="H20" i="2" s="1"/>
  <c r="I20" i="2"/>
  <c r="D21" i="2"/>
  <c r="E21" i="2"/>
  <c r="H21" i="2" s="1"/>
  <c r="F21" i="16" l="1"/>
  <c r="F4" i="16" s="1"/>
  <c r="AL9" i="6" s="1"/>
  <c r="I14" i="2"/>
  <c r="I21" i="2"/>
  <c r="F11" i="4" l="1"/>
  <c r="AL15" i="6"/>
  <c r="E11" i="4" s="1"/>
  <c r="AL10" i="6"/>
  <c r="AL11" i="6" s="1"/>
  <c r="AL13" i="6"/>
  <c r="I22" i="2"/>
  <c r="F44" i="4" l="1"/>
  <c r="F12" i="4"/>
  <c r="F18" i="4" s="1"/>
  <c r="F19" i="4" s="1"/>
  <c r="E44" i="4"/>
  <c r="B75" i="4" s="1"/>
  <c r="E12" i="4"/>
  <c r="AL7" i="6"/>
  <c r="AL16" i="6" s="1"/>
  <c r="U4" i="15" s="1"/>
  <c r="M36" i="6"/>
  <c r="O36" i="6"/>
  <c r="J36" i="6"/>
  <c r="G3" i="16"/>
  <c r="O4" i="15"/>
  <c r="C60" i="6" l="1"/>
  <c r="E18" i="4"/>
  <c r="E23" i="4" s="1"/>
  <c r="Y15" i="6"/>
  <c r="C53" i="6"/>
  <c r="AC15" i="6"/>
  <c r="G15" i="16"/>
  <c r="G20" i="16"/>
  <c r="G18" i="16"/>
  <c r="G21" i="16"/>
  <c r="G19" i="16"/>
  <c r="G17" i="16"/>
  <c r="G16" i="16"/>
  <c r="G9" i="16"/>
  <c r="G10" i="16"/>
  <c r="G8" i="16"/>
  <c r="G7" i="16"/>
  <c r="G6" i="16"/>
  <c r="G11" i="16"/>
  <c r="G12" i="16"/>
  <c r="G5" i="16"/>
  <c r="G13" i="16"/>
  <c r="G14" i="16"/>
  <c r="G4" i="15"/>
  <c r="E19" i="4" l="1"/>
  <c r="G4" i="16"/>
  <c r="E7" i="16" l="1"/>
  <c r="Z36" i="6"/>
  <c r="E8" i="16"/>
  <c r="E12" i="16"/>
  <c r="I10" i="4" s="1"/>
  <c r="E16" i="16"/>
  <c r="M10" i="4" s="1"/>
  <c r="E20" i="16"/>
  <c r="E11" i="16"/>
  <c r="H10" i="4" s="1"/>
  <c r="E15" i="16"/>
  <c r="L10" i="4" s="1"/>
  <c r="E19" i="16"/>
  <c r="E6" i="16"/>
  <c r="E10" i="16"/>
  <c r="G10" i="4" s="1"/>
  <c r="E14" i="16"/>
  <c r="K10" i="4" s="1"/>
  <c r="E18" i="16"/>
  <c r="O10" i="4" s="1"/>
  <c r="E5" i="16"/>
  <c r="E9" i="16"/>
  <c r="E13" i="16"/>
  <c r="J10" i="4" s="1"/>
  <c r="E17" i="16"/>
  <c r="N10" i="4" s="1"/>
  <c r="E21" i="16"/>
  <c r="AL14" i="6"/>
  <c r="B1" i="4"/>
  <c r="AH36" i="6" l="1"/>
  <c r="AI36" i="6" s="1"/>
  <c r="F3" i="6" s="1"/>
  <c r="J11" i="4"/>
  <c r="J43" i="4"/>
  <c r="J46" i="4" s="1"/>
  <c r="K11" i="4"/>
  <c r="K43" i="4"/>
  <c r="K46" i="4" s="1"/>
  <c r="L11" i="4"/>
  <c r="L43" i="4"/>
  <c r="L46" i="4" s="1"/>
  <c r="I43" i="4"/>
  <c r="I46" i="4" s="1"/>
  <c r="I11" i="4"/>
  <c r="J24" i="4"/>
  <c r="J25" i="4" s="1"/>
  <c r="J93" i="4"/>
  <c r="J94" i="4" s="1"/>
  <c r="E101" i="4" s="1"/>
  <c r="N11" i="4"/>
  <c r="N43" i="4"/>
  <c r="N46" i="4" s="1"/>
  <c r="O11" i="4"/>
  <c r="O43" i="4"/>
  <c r="O46" i="4" s="1"/>
  <c r="G11" i="4"/>
  <c r="G43" i="4"/>
  <c r="H11" i="4"/>
  <c r="H43" i="4"/>
  <c r="H46" i="4" s="1"/>
  <c r="M43" i="4"/>
  <c r="M46" i="4" s="1"/>
  <c r="M11" i="4"/>
  <c r="R36" i="6"/>
  <c r="W36" i="6"/>
  <c r="U36" i="6"/>
  <c r="B1" i="13"/>
  <c r="L24" i="9"/>
  <c r="L25" i="9" s="1"/>
  <c r="P26" i="9" s="1"/>
  <c r="L14" i="9"/>
  <c r="L15" i="9" s="1"/>
  <c r="H44" i="4" l="1"/>
  <c r="H12" i="4"/>
  <c r="H18" i="4" s="1"/>
  <c r="H19" i="4" s="1"/>
  <c r="M12" i="4"/>
  <c r="M18" i="4" s="1"/>
  <c r="M19" i="4" s="1"/>
  <c r="M44" i="4"/>
  <c r="G46" i="4"/>
  <c r="N50" i="4" s="1"/>
  <c r="E100" i="4" s="1"/>
  <c r="O12" i="4"/>
  <c r="O18" i="4" s="1"/>
  <c r="O19" i="4" s="1"/>
  <c r="O44" i="4"/>
  <c r="I12" i="4"/>
  <c r="I18" i="4" s="1"/>
  <c r="I19" i="4" s="1"/>
  <c r="I44" i="4"/>
  <c r="L44" i="4"/>
  <c r="L12" i="4"/>
  <c r="L18" i="4" s="1"/>
  <c r="L19" i="4" s="1"/>
  <c r="P16" i="9"/>
  <c r="L18" i="9"/>
  <c r="L21" i="9" s="1"/>
  <c r="G12" i="4"/>
  <c r="G18" i="4" s="1"/>
  <c r="G19" i="4" s="1"/>
  <c r="G44" i="4"/>
  <c r="N44" i="4"/>
  <c r="N12" i="4"/>
  <c r="N18" i="4" s="1"/>
  <c r="N19" i="4" s="1"/>
  <c r="K12" i="4"/>
  <c r="K18" i="4" s="1"/>
  <c r="K19" i="4" s="1"/>
  <c r="K44" i="4"/>
  <c r="J44" i="4"/>
  <c r="I75" i="4" s="1"/>
  <c r="J12" i="4"/>
  <c r="J18" i="4" s="1"/>
  <c r="E24" i="9"/>
  <c r="P4" i="15"/>
  <c r="P19" i="9" l="1"/>
  <c r="J19" i="4"/>
  <c r="E24" i="4"/>
  <c r="P22" i="9"/>
  <c r="Q4" i="15"/>
  <c r="I4" i="9" l="1"/>
  <c r="E25" i="4"/>
  <c r="N25" i="4" s="1"/>
  <c r="E99" i="4" s="1"/>
  <c r="I100" i="4" s="1"/>
</calcChain>
</file>

<file path=xl/comments1.xml><?xml version="1.0" encoding="utf-8"?>
<comments xmlns="http://schemas.openxmlformats.org/spreadsheetml/2006/main">
  <authors>
    <author xml:space="preserve"> </author>
    <author>木場 愛</author>
  </authors>
  <commentList>
    <comment ref="AB5" authorId="0" shapeId="0">
      <text>
        <r>
          <rPr>
            <b/>
            <sz val="9"/>
            <color indexed="81"/>
            <rFont val="MS P ゴシック"/>
            <family val="3"/>
            <charset val="128"/>
          </rPr>
          <t>内閣府が記入します。</t>
        </r>
      </text>
    </comment>
    <comment ref="W6" authorId="1" shapeId="0">
      <text>
        <r>
          <rPr>
            <b/>
            <sz val="9"/>
            <color indexed="81"/>
            <rFont val="MS P ゴシック"/>
            <family val="3"/>
            <charset val="128"/>
          </rPr>
          <t>西暦</t>
        </r>
      </text>
    </comment>
    <comment ref="J15" authorId="1" shapeId="0">
      <text>
        <r>
          <rPr>
            <b/>
            <sz val="9"/>
            <color indexed="81"/>
            <rFont val="MS P ゴシック"/>
            <family val="3"/>
            <charset val="128"/>
          </rPr>
          <t>西暦</t>
        </r>
      </text>
    </comment>
    <comment ref="W21" authorId="1" shapeId="0">
      <text>
        <r>
          <rPr>
            <b/>
            <sz val="9"/>
            <color indexed="81"/>
            <rFont val="MS P ゴシック"/>
            <family val="3"/>
            <charset val="128"/>
          </rPr>
          <t>西暦</t>
        </r>
      </text>
    </comment>
    <comment ref="W22" authorId="1" shapeId="0">
      <text>
        <r>
          <rPr>
            <b/>
            <sz val="9"/>
            <color indexed="81"/>
            <rFont val="MS P ゴシック"/>
            <family val="3"/>
            <charset val="128"/>
          </rPr>
          <t>西暦</t>
        </r>
      </text>
    </comment>
    <comment ref="W23" authorId="1" shapeId="0">
      <text>
        <r>
          <rPr>
            <b/>
            <sz val="9"/>
            <color indexed="81"/>
            <rFont val="MS P ゴシック"/>
            <family val="3"/>
            <charset val="128"/>
          </rPr>
          <t>西暦</t>
        </r>
      </text>
    </comment>
    <comment ref="W24" authorId="1" shapeId="0">
      <text>
        <r>
          <rPr>
            <b/>
            <sz val="9"/>
            <color indexed="81"/>
            <rFont val="MS P ゴシック"/>
            <family val="3"/>
            <charset val="128"/>
          </rPr>
          <t>西暦</t>
        </r>
      </text>
    </comment>
    <comment ref="W25" authorId="1" shapeId="0">
      <text>
        <r>
          <rPr>
            <b/>
            <sz val="9"/>
            <color indexed="81"/>
            <rFont val="MS P ゴシック"/>
            <family val="3"/>
            <charset val="128"/>
          </rPr>
          <t>西暦</t>
        </r>
      </text>
    </comment>
    <comment ref="J35" authorId="1" shapeId="0">
      <text>
        <r>
          <rPr>
            <b/>
            <sz val="9"/>
            <color indexed="81"/>
            <rFont val="MS P ゴシック"/>
            <family val="3"/>
            <charset val="128"/>
          </rPr>
          <t>西暦</t>
        </r>
      </text>
    </comment>
  </commentList>
</comments>
</file>

<file path=xl/sharedStrings.xml><?xml version="1.0" encoding="utf-8"?>
<sst xmlns="http://schemas.openxmlformats.org/spreadsheetml/2006/main" count="379" uniqueCount="286">
  <si>
    <t>代表者の氏名</t>
  </si>
  <si>
    <t>（備考）</t>
  </si>
  <si>
    <t>法人税</t>
  </si>
  <si>
    <t>日</t>
    <rPh sb="0" eb="1">
      <t>ニチ</t>
    </rPh>
    <phoneticPr fontId="3"/>
  </si>
  <si>
    <t>月</t>
    <rPh sb="0" eb="1">
      <t>ガツ</t>
    </rPh>
    <phoneticPr fontId="3"/>
  </si>
  <si>
    <t>年</t>
    <rPh sb="0" eb="1">
      <t>ネン</t>
    </rPh>
    <phoneticPr fontId="3"/>
  </si>
  <si>
    <t>令和</t>
    <rPh sb="0" eb="2">
      <t>レイワ</t>
    </rPh>
    <phoneticPr fontId="3"/>
  </si>
  <si>
    <t>所在地等</t>
    <phoneticPr fontId="3"/>
  </si>
  <si>
    <t>【平均一人当たり給与額】</t>
    <rPh sb="1" eb="3">
      <t>ヘイキン</t>
    </rPh>
    <rPh sb="3" eb="5">
      <t>ヒトリ</t>
    </rPh>
    <rPh sb="5" eb="6">
      <t>ア</t>
    </rPh>
    <rPh sb="8" eb="11">
      <t>キュウヨガク</t>
    </rPh>
    <phoneticPr fontId="3"/>
  </si>
  <si>
    <t>【現金給与額】</t>
    <rPh sb="1" eb="3">
      <t>ゲンキン</t>
    </rPh>
    <rPh sb="3" eb="6">
      <t>キュウヨガク</t>
    </rPh>
    <phoneticPr fontId="3"/>
  </si>
  <si>
    <t>　常用労働者のうち、１日の所定労働時間が一般の労働者よりも短い者及び１日の所定労働時間が一般の労働者と同じで１週の所定労働日数が一般の労働者よりも少ない者。</t>
    <rPh sb="1" eb="3">
      <t>ジョウヨウ</t>
    </rPh>
    <rPh sb="3" eb="6">
      <t>ロウドウシャ</t>
    </rPh>
    <rPh sb="11" eb="12">
      <t>ニチ</t>
    </rPh>
    <rPh sb="13" eb="15">
      <t>ショテイ</t>
    </rPh>
    <rPh sb="15" eb="17">
      <t>ロウドウ</t>
    </rPh>
    <rPh sb="17" eb="19">
      <t>ジカン</t>
    </rPh>
    <rPh sb="20" eb="22">
      <t>イッパン</t>
    </rPh>
    <rPh sb="23" eb="26">
      <t>ロウドウシャ</t>
    </rPh>
    <rPh sb="29" eb="30">
      <t>ミジカ</t>
    </rPh>
    <rPh sb="31" eb="32">
      <t>シャ</t>
    </rPh>
    <rPh sb="32" eb="33">
      <t>オヨ</t>
    </rPh>
    <rPh sb="35" eb="36">
      <t>ニチ</t>
    </rPh>
    <rPh sb="37" eb="39">
      <t>ショテイ</t>
    </rPh>
    <rPh sb="39" eb="41">
      <t>ロウドウ</t>
    </rPh>
    <rPh sb="41" eb="43">
      <t>ジカン</t>
    </rPh>
    <rPh sb="44" eb="46">
      <t>イッパン</t>
    </rPh>
    <rPh sb="47" eb="50">
      <t>ロウドウシャ</t>
    </rPh>
    <rPh sb="51" eb="52">
      <t>オナ</t>
    </rPh>
    <rPh sb="55" eb="56">
      <t>シュウ</t>
    </rPh>
    <rPh sb="57" eb="59">
      <t>ショテイ</t>
    </rPh>
    <rPh sb="59" eb="61">
      <t>ロウドウ</t>
    </rPh>
    <rPh sb="61" eb="63">
      <t>ニッスウ</t>
    </rPh>
    <rPh sb="64" eb="66">
      <t>イッパン</t>
    </rPh>
    <rPh sb="67" eb="70">
      <t>ロウドウシャ</t>
    </rPh>
    <rPh sb="73" eb="74">
      <t>スク</t>
    </rPh>
    <rPh sb="76" eb="77">
      <t>シャ</t>
    </rPh>
    <phoneticPr fontId="3"/>
  </si>
  <si>
    <t>【パートタイム労働者】</t>
    <rPh sb="7" eb="10">
      <t>ロウドウシャ</t>
    </rPh>
    <phoneticPr fontId="3"/>
  </si>
  <si>
    <t>　いわゆる使用人兼務役員は労働者に含みますが、役員は労働者に含みません。</t>
    <rPh sb="5" eb="7">
      <t>シヨウ</t>
    </rPh>
    <rPh sb="7" eb="8">
      <t>ニン</t>
    </rPh>
    <rPh sb="8" eb="10">
      <t>ケンム</t>
    </rPh>
    <rPh sb="10" eb="12">
      <t>ヤクイン</t>
    </rPh>
    <rPh sb="13" eb="16">
      <t>ロウドウシャ</t>
    </rPh>
    <rPh sb="17" eb="18">
      <t>フク</t>
    </rPh>
    <rPh sb="23" eb="25">
      <t>ヤクイン</t>
    </rPh>
    <rPh sb="26" eb="29">
      <t>ロウドウシャ</t>
    </rPh>
    <rPh sb="30" eb="31">
      <t>フク</t>
    </rPh>
    <phoneticPr fontId="3"/>
  </si>
  <si>
    <t>　期間を定めずに、又は１か月以上の期間を定めて雇われている者。事業主又は法人の代表者、無給の家族従業者は除く。パートタイム労働者を含む。</t>
    <rPh sb="1" eb="3">
      <t>キカン</t>
    </rPh>
    <rPh sb="4" eb="5">
      <t>サダ</t>
    </rPh>
    <rPh sb="9" eb="10">
      <t>マタ</t>
    </rPh>
    <rPh sb="13" eb="14">
      <t>ゲツ</t>
    </rPh>
    <rPh sb="14" eb="16">
      <t>イジョウ</t>
    </rPh>
    <rPh sb="17" eb="19">
      <t>キカン</t>
    </rPh>
    <rPh sb="20" eb="21">
      <t>サダ</t>
    </rPh>
    <rPh sb="23" eb="24">
      <t>ヤト</t>
    </rPh>
    <rPh sb="29" eb="30">
      <t>シャ</t>
    </rPh>
    <rPh sb="31" eb="34">
      <t>ジギョウヌシ</t>
    </rPh>
    <rPh sb="34" eb="35">
      <t>マタ</t>
    </rPh>
    <rPh sb="36" eb="38">
      <t>ホウジン</t>
    </rPh>
    <rPh sb="39" eb="42">
      <t>ダイヒョウシャ</t>
    </rPh>
    <rPh sb="43" eb="45">
      <t>ムキュウ</t>
    </rPh>
    <rPh sb="46" eb="48">
      <t>カゾク</t>
    </rPh>
    <rPh sb="48" eb="51">
      <t>ジュウギョウシャ</t>
    </rPh>
    <rPh sb="52" eb="53">
      <t>ノゾ</t>
    </rPh>
    <rPh sb="61" eb="64">
      <t>ロウドウシャ</t>
    </rPh>
    <rPh sb="65" eb="66">
      <t>フク</t>
    </rPh>
    <phoneticPr fontId="3"/>
  </si>
  <si>
    <t>【常用労働者】</t>
    <rPh sb="1" eb="3">
      <t>ジョウヨウ</t>
    </rPh>
    <rPh sb="3" eb="6">
      <t>ロウドウシャ</t>
    </rPh>
    <phoneticPr fontId="3"/>
  </si>
  <si>
    <t>平均一人当たり給与額</t>
    <rPh sb="0" eb="2">
      <t>ヘイキン</t>
    </rPh>
    <rPh sb="2" eb="4">
      <t>ヒトリ</t>
    </rPh>
    <rPh sb="4" eb="5">
      <t>ア</t>
    </rPh>
    <rPh sb="7" eb="10">
      <t>キュウヨガク</t>
    </rPh>
    <phoneticPr fontId="3"/>
  </si>
  <si>
    <r>
      <t xml:space="preserve">合計
</t>
    </r>
    <r>
      <rPr>
        <sz val="9"/>
        <color theme="1"/>
        <rFont val="ＭＳ Ｐゴシック"/>
        <family val="3"/>
        <charset val="128"/>
      </rPr>
      <t>（自動計算）</t>
    </r>
    <rPh sb="0" eb="2">
      <t>ゴウケイ</t>
    </rPh>
    <rPh sb="4" eb="6">
      <t>ジドウ</t>
    </rPh>
    <rPh sb="6" eb="8">
      <t>ケイサン</t>
    </rPh>
    <phoneticPr fontId="3"/>
  </si>
  <si>
    <t>解雇、退職、転職等による減少数</t>
    <rPh sb="0" eb="2">
      <t>カイコ</t>
    </rPh>
    <rPh sb="3" eb="5">
      <t>タイショク</t>
    </rPh>
    <rPh sb="6" eb="8">
      <t>テンショク</t>
    </rPh>
    <rPh sb="8" eb="9">
      <t>トウ</t>
    </rPh>
    <rPh sb="12" eb="14">
      <t>ゲンショウ</t>
    </rPh>
    <rPh sb="14" eb="15">
      <t>スウ</t>
    </rPh>
    <phoneticPr fontId="3"/>
  </si>
  <si>
    <t>採用、転勤等による各月の増加数</t>
    <rPh sb="0" eb="2">
      <t>サイヨウ</t>
    </rPh>
    <rPh sb="3" eb="5">
      <t>テンキン</t>
    </rPh>
    <rPh sb="5" eb="6">
      <t>トウ</t>
    </rPh>
    <rPh sb="9" eb="11">
      <t>カクツキ</t>
    </rPh>
    <rPh sb="12" eb="15">
      <t>ゾウカスウ</t>
    </rPh>
    <phoneticPr fontId="3"/>
  </si>
  <si>
    <r>
      <t>直前の月の常用労働者数</t>
    </r>
    <r>
      <rPr>
        <sz val="9"/>
        <color theme="1"/>
        <rFont val="ＭＳ Ｐゴシック"/>
        <family val="3"/>
        <charset val="128"/>
      </rPr>
      <t>（５月以降自動計算）</t>
    </r>
    <rPh sb="0" eb="2">
      <t>チョクゼン</t>
    </rPh>
    <rPh sb="3" eb="4">
      <t>ツキ</t>
    </rPh>
    <rPh sb="5" eb="7">
      <t>ジョウヨウ</t>
    </rPh>
    <rPh sb="7" eb="10">
      <t>ロウドウシャ</t>
    </rPh>
    <rPh sb="10" eb="11">
      <t>スウ</t>
    </rPh>
    <rPh sb="13" eb="14">
      <t>ガツ</t>
    </rPh>
    <rPh sb="14" eb="16">
      <t>イコウ</t>
    </rPh>
    <rPh sb="16" eb="18">
      <t>ジドウ</t>
    </rPh>
    <rPh sb="18" eb="20">
      <t>ケイサン</t>
    </rPh>
    <phoneticPr fontId="3"/>
  </si>
  <si>
    <t>特別に支払われた給与の総額（盆、暮等の賞与、３か月を超える期間で算定される給与、ベースアップの差額追給分及び支給事由の発生が不確実な給与）</t>
    <rPh sb="0" eb="2">
      <t>トクベツ</t>
    </rPh>
    <rPh sb="3" eb="5">
      <t>シハラ</t>
    </rPh>
    <rPh sb="8" eb="10">
      <t>キュウヨ</t>
    </rPh>
    <rPh sb="11" eb="13">
      <t>ソウガク</t>
    </rPh>
    <rPh sb="14" eb="15">
      <t>ボン</t>
    </rPh>
    <rPh sb="16" eb="17">
      <t>ク</t>
    </rPh>
    <rPh sb="17" eb="18">
      <t>トウ</t>
    </rPh>
    <rPh sb="19" eb="21">
      <t>ショウヨ</t>
    </rPh>
    <rPh sb="24" eb="25">
      <t>ゲツ</t>
    </rPh>
    <rPh sb="26" eb="27">
      <t>コ</t>
    </rPh>
    <rPh sb="29" eb="31">
      <t>キカン</t>
    </rPh>
    <rPh sb="32" eb="34">
      <t>サンテイ</t>
    </rPh>
    <rPh sb="37" eb="39">
      <t>キュウヨ</t>
    </rPh>
    <rPh sb="47" eb="49">
      <t>サガク</t>
    </rPh>
    <rPh sb="49" eb="51">
      <t>ツイキュウ</t>
    </rPh>
    <rPh sb="51" eb="52">
      <t>ブン</t>
    </rPh>
    <rPh sb="52" eb="53">
      <t>オヨ</t>
    </rPh>
    <rPh sb="54" eb="56">
      <t>シキュウ</t>
    </rPh>
    <rPh sb="56" eb="58">
      <t>ジユウ</t>
    </rPh>
    <rPh sb="59" eb="61">
      <t>ハッセイ</t>
    </rPh>
    <rPh sb="62" eb="65">
      <t>フカクジツ</t>
    </rPh>
    <rPh sb="66" eb="68">
      <t>キュウヨ</t>
    </rPh>
    <phoneticPr fontId="3"/>
  </si>
  <si>
    <t>決まって支給する給与の総額（労働協約、就業規則等に支給条件、算定方法等が定められている給与。残業手当等を含む。）</t>
    <rPh sb="0" eb="1">
      <t>キ</t>
    </rPh>
    <rPh sb="4" eb="6">
      <t>シキュウ</t>
    </rPh>
    <rPh sb="8" eb="10">
      <t>キュウヨ</t>
    </rPh>
    <rPh sb="11" eb="13">
      <t>ソウガク</t>
    </rPh>
    <rPh sb="14" eb="16">
      <t>ロウドウ</t>
    </rPh>
    <rPh sb="16" eb="18">
      <t>キョウヤク</t>
    </rPh>
    <rPh sb="19" eb="21">
      <t>シュウギョウ</t>
    </rPh>
    <rPh sb="21" eb="23">
      <t>キソク</t>
    </rPh>
    <rPh sb="23" eb="24">
      <t>トウ</t>
    </rPh>
    <rPh sb="25" eb="27">
      <t>シキュウ</t>
    </rPh>
    <rPh sb="27" eb="29">
      <t>ジョウケン</t>
    </rPh>
    <rPh sb="30" eb="32">
      <t>サンテイ</t>
    </rPh>
    <rPh sb="32" eb="34">
      <t>ホウホウ</t>
    </rPh>
    <rPh sb="34" eb="35">
      <t>トウ</t>
    </rPh>
    <rPh sb="36" eb="37">
      <t>サダ</t>
    </rPh>
    <rPh sb="43" eb="45">
      <t>キュウヨ</t>
    </rPh>
    <rPh sb="46" eb="48">
      <t>ザンギョウ</t>
    </rPh>
    <rPh sb="48" eb="50">
      <t>テアテ</t>
    </rPh>
    <rPh sb="50" eb="51">
      <t>トウ</t>
    </rPh>
    <rPh sb="52" eb="53">
      <t>フク</t>
    </rPh>
    <phoneticPr fontId="3"/>
  </si>
  <si>
    <r>
      <t xml:space="preserve">一人平均給与額
（円）
</t>
    </r>
    <r>
      <rPr>
        <sz val="9"/>
        <color theme="1"/>
        <rFont val="ＭＳ Ｐゴシック"/>
        <family val="3"/>
        <charset val="128"/>
      </rPr>
      <t>（自動計算）</t>
    </r>
    <rPh sb="0" eb="2">
      <t>ヒトリ</t>
    </rPh>
    <rPh sb="2" eb="4">
      <t>ヘイキン</t>
    </rPh>
    <rPh sb="4" eb="7">
      <t>キュウヨガク</t>
    </rPh>
    <rPh sb="9" eb="10">
      <t>エン</t>
    </rPh>
    <rPh sb="13" eb="15">
      <t>ジドウ</t>
    </rPh>
    <rPh sb="15" eb="17">
      <t>ケイサン</t>
    </rPh>
    <phoneticPr fontId="3"/>
  </si>
  <si>
    <t>常用労働者数(人）</t>
    <rPh sb="0" eb="2">
      <t>ジョウヨウ</t>
    </rPh>
    <rPh sb="2" eb="5">
      <t>ロウドウシャ</t>
    </rPh>
    <rPh sb="5" eb="6">
      <t>スウ</t>
    </rPh>
    <rPh sb="7" eb="8">
      <t>ニン</t>
    </rPh>
    <phoneticPr fontId="3"/>
  </si>
  <si>
    <t>常用労働者の現金給与額の合計（円）</t>
    <rPh sb="0" eb="2">
      <t>ジョウヨウ</t>
    </rPh>
    <rPh sb="2" eb="5">
      <t>ロウドウシャ</t>
    </rPh>
    <rPh sb="6" eb="8">
      <t>ゲンキン</t>
    </rPh>
    <rPh sb="8" eb="11">
      <t>キュウヨガク</t>
    </rPh>
    <rPh sb="12" eb="14">
      <t>ゴウケイ</t>
    </rPh>
    <rPh sb="15" eb="16">
      <t>エン</t>
    </rPh>
    <phoneticPr fontId="3"/>
  </si>
  <si>
    <t>月</t>
    <rPh sb="0" eb="1">
      <t>ツキ</t>
    </rPh>
    <phoneticPr fontId="3"/>
  </si>
  <si>
    <t>【○年度】</t>
    <rPh sb="2" eb="4">
      <t>ネンド</t>
    </rPh>
    <phoneticPr fontId="3"/>
  </si>
  <si>
    <t>常用労働者一人平均月間現金給与総額の年間平均額算定シート（詳細）</t>
    <rPh sb="18" eb="20">
      <t>ネンカン</t>
    </rPh>
    <rPh sb="20" eb="22">
      <t>ヘイキン</t>
    </rPh>
    <rPh sb="22" eb="23">
      <t>ガク</t>
    </rPh>
    <rPh sb="23" eb="25">
      <t>サンテイ</t>
    </rPh>
    <rPh sb="29" eb="31">
      <t>ショウサイ</t>
    </rPh>
    <phoneticPr fontId="3"/>
  </si>
  <si>
    <t>平均一人当たり給与額(B)</t>
    <rPh sb="0" eb="2">
      <t>ヘイキン</t>
    </rPh>
    <rPh sb="2" eb="4">
      <t>ヒトリ</t>
    </rPh>
    <rPh sb="4" eb="5">
      <t>ア</t>
    </rPh>
    <rPh sb="7" eb="10">
      <t>キュウヨガク</t>
    </rPh>
    <phoneticPr fontId="3"/>
  </si>
  <si>
    <r>
      <t>一人平均給与額
（円）</t>
    </r>
    <r>
      <rPr>
        <sz val="9"/>
        <color theme="1"/>
        <rFont val="ＭＳ Ｐゴシック"/>
        <family val="3"/>
        <charset val="128"/>
      </rPr>
      <t>（自動計算）</t>
    </r>
    <rPh sb="0" eb="2">
      <t>ヒトリ</t>
    </rPh>
    <rPh sb="2" eb="4">
      <t>ヘイキン</t>
    </rPh>
    <rPh sb="4" eb="7">
      <t>キュウヨガク</t>
    </rPh>
    <rPh sb="9" eb="10">
      <t>エン</t>
    </rPh>
    <rPh sb="12" eb="14">
      <t>ジドウ</t>
    </rPh>
    <rPh sb="14" eb="16">
      <t>ケイサン</t>
    </rPh>
    <phoneticPr fontId="3"/>
  </si>
  <si>
    <t>常用労働者数
(人）</t>
    <rPh sb="0" eb="2">
      <t>ジョウヨウ</t>
    </rPh>
    <rPh sb="2" eb="5">
      <t>ロウドウシャ</t>
    </rPh>
    <rPh sb="5" eb="6">
      <t>スウ</t>
    </rPh>
    <rPh sb="8" eb="9">
      <t>ニン</t>
    </rPh>
    <phoneticPr fontId="3"/>
  </si>
  <si>
    <t>費用総額</t>
    <rPh sb="0" eb="2">
      <t>ヒヨウ</t>
    </rPh>
    <rPh sb="2" eb="4">
      <t>ソウガク</t>
    </rPh>
    <phoneticPr fontId="3"/>
  </si>
  <si>
    <t>実績額</t>
    <rPh sb="0" eb="3">
      <t>ジッセキガク</t>
    </rPh>
    <phoneticPr fontId="3"/>
  </si>
  <si>
    <t>単位：</t>
    <rPh sb="0" eb="2">
      <t>タンイ</t>
    </rPh>
    <phoneticPr fontId="3"/>
  </si>
  <si>
    <t>申請日：</t>
    <rPh sb="0" eb="3">
      <t>シンセイビ</t>
    </rPh>
    <phoneticPr fontId="3"/>
  </si>
  <si>
    <t>名称</t>
    <rPh sb="0" eb="2">
      <t>メイショウ</t>
    </rPh>
    <phoneticPr fontId="3"/>
  </si>
  <si>
    <t>電話番号</t>
    <rPh sb="0" eb="2">
      <t>デンワ</t>
    </rPh>
    <rPh sb="2" eb="4">
      <t>バンゴウ</t>
    </rPh>
    <phoneticPr fontId="3"/>
  </si>
  <si>
    <t>代表者</t>
    <rPh sb="0" eb="3">
      <t>ダイヒョウシャ</t>
    </rPh>
    <phoneticPr fontId="3"/>
  </si>
  <si>
    <t>〒</t>
    <phoneticPr fontId="3"/>
  </si>
  <si>
    <t>E-mail</t>
    <phoneticPr fontId="3"/>
  </si>
  <si>
    <t>～</t>
    <phoneticPr fontId="3"/>
  </si>
  <si>
    <t>氏名</t>
    <rPh sb="0" eb="2">
      <t>シメイ</t>
    </rPh>
    <phoneticPr fontId="3"/>
  </si>
  <si>
    <t>適用を想定している税制措置</t>
    <rPh sb="0" eb="2">
      <t>テキヨウ</t>
    </rPh>
    <rPh sb="3" eb="5">
      <t>ソウテイ</t>
    </rPh>
    <rPh sb="9" eb="11">
      <t>ゼイセイ</t>
    </rPh>
    <rPh sb="11" eb="13">
      <t>ソチ</t>
    </rPh>
    <phoneticPr fontId="3"/>
  </si>
  <si>
    <t>確認を受ける要件</t>
    <rPh sb="0" eb="2">
      <t>カクニン</t>
    </rPh>
    <rPh sb="3" eb="4">
      <t>ウ</t>
    </rPh>
    <rPh sb="6" eb="8">
      <t>ヨウケン</t>
    </rPh>
    <phoneticPr fontId="3"/>
  </si>
  <si>
    <t>１－イ　付加価値額の増加【必須要件】</t>
    <rPh sb="4" eb="6">
      <t>フカ</t>
    </rPh>
    <rPh sb="6" eb="9">
      <t>カチガク</t>
    </rPh>
    <rPh sb="10" eb="12">
      <t>ゾウカ</t>
    </rPh>
    <rPh sb="13" eb="15">
      <t>ヒッス</t>
    </rPh>
    <rPh sb="15" eb="17">
      <t>ヨウケン</t>
    </rPh>
    <phoneticPr fontId="3"/>
  </si>
  <si>
    <t>１－ハ　常用労働者数の増加【選択要件】</t>
    <rPh sb="4" eb="6">
      <t>ジョウヨウ</t>
    </rPh>
    <rPh sb="6" eb="9">
      <t>ロウドウシャ</t>
    </rPh>
    <rPh sb="9" eb="10">
      <t>スウ</t>
    </rPh>
    <rPh sb="11" eb="13">
      <t>ゾウカ</t>
    </rPh>
    <rPh sb="14" eb="16">
      <t>センタク</t>
    </rPh>
    <rPh sb="16" eb="18">
      <t>ヨウケン</t>
    </rPh>
    <phoneticPr fontId="3"/>
  </si>
  <si>
    <t>法人区分</t>
    <rPh sb="0" eb="2">
      <t>ホウジン</t>
    </rPh>
    <rPh sb="2" eb="4">
      <t>クブン</t>
    </rPh>
    <phoneticPr fontId="3"/>
  </si>
  <si>
    <t>新設法人</t>
    <rPh sb="0" eb="2">
      <t>シンセツ</t>
    </rPh>
    <rPh sb="2" eb="4">
      <t>ホウジン</t>
    </rPh>
    <phoneticPr fontId="3"/>
  </si>
  <si>
    <t>既設法人</t>
    <rPh sb="0" eb="2">
      <t>キセツ</t>
    </rPh>
    <rPh sb="2" eb="4">
      <t>ホウジン</t>
    </rPh>
    <phoneticPr fontId="3"/>
  </si>
  <si>
    <t>（別紙１）</t>
    <rPh sb="1" eb="3">
      <t>ベッシ</t>
    </rPh>
    <phoneticPr fontId="3"/>
  </si>
  <si>
    <t>（別紙２）</t>
    <rPh sb="1" eb="3">
      <t>ベッシ</t>
    </rPh>
    <phoneticPr fontId="3"/>
  </si>
  <si>
    <t>（別紙３）</t>
    <rPh sb="1" eb="3">
      <t>ベッシ</t>
    </rPh>
    <phoneticPr fontId="3"/>
  </si>
  <si>
    <t>☑</t>
  </si>
  <si>
    <t>判定</t>
    <rPh sb="0" eb="2">
      <t>ハンテイ</t>
    </rPh>
    <phoneticPr fontId="3"/>
  </si>
  <si>
    <t>単位：人</t>
    <rPh sb="0" eb="2">
      <t>タンイ</t>
    </rPh>
    <rPh sb="3" eb="4">
      <t>ニン</t>
    </rPh>
    <phoneticPr fontId="3"/>
  </si>
  <si>
    <t>常用労働者数の維持要件</t>
    <rPh sb="0" eb="2">
      <t>ジョウヨウ</t>
    </rPh>
    <rPh sb="2" eb="5">
      <t>ロウドウシャ</t>
    </rPh>
    <rPh sb="5" eb="6">
      <t>スウ</t>
    </rPh>
    <rPh sb="7" eb="9">
      <t>イジ</t>
    </rPh>
    <rPh sb="9" eb="11">
      <t>ヨウケン</t>
    </rPh>
    <phoneticPr fontId="3"/>
  </si>
  <si>
    <t>平均一人当たり給与額の増加要件</t>
    <rPh sb="0" eb="2">
      <t>ヘイキン</t>
    </rPh>
    <rPh sb="2" eb="4">
      <t>ヒトリ</t>
    </rPh>
    <rPh sb="4" eb="5">
      <t>ア</t>
    </rPh>
    <rPh sb="7" eb="10">
      <t>キュウヨガク</t>
    </rPh>
    <rPh sb="11" eb="13">
      <t>ゾウカ</t>
    </rPh>
    <rPh sb="13" eb="15">
      <t>ヨウケン</t>
    </rPh>
    <phoneticPr fontId="3"/>
  </si>
  <si>
    <t>パターン選択確認</t>
    <rPh sb="4" eb="6">
      <t>センタク</t>
    </rPh>
    <rPh sb="6" eb="8">
      <t>カクニン</t>
    </rPh>
    <phoneticPr fontId="3"/>
  </si>
  <si>
    <t>　労働の代償として使用者が労働者に通貨で支払うもので、所得税、社会保険料、組合費、貯金等を差し引く前の金額で以下①及び②の合計。退職を事由に労働者に支払われる退職金は含まれない。
　①決まって支給する給与（労働協約、団体協約あるいは事業所の給与規則等によってあらかじめ定められている支給条件、算定方法によって支給される給与のことであって、「超過労働給与」を含む。
　②特別に支払われた給与（あらかじめ定められた契約や規則等によらないで、一時的又は突発的理由に基づいて労働者に現実に支払われた給与、新しい契約により過去にさかのぼって算出された給与の追給額、３か月を超える期間ごとに算定される住宅手当や通勤手当等、並びに賞与（ボーナス）のこと。</t>
    <rPh sb="1" eb="3">
      <t>ロウドウ</t>
    </rPh>
    <rPh sb="4" eb="6">
      <t>ダイショウ</t>
    </rPh>
    <rPh sb="9" eb="12">
      <t>シヨウシャ</t>
    </rPh>
    <rPh sb="13" eb="16">
      <t>ロウドウシャ</t>
    </rPh>
    <rPh sb="17" eb="19">
      <t>ツウカ</t>
    </rPh>
    <rPh sb="20" eb="22">
      <t>シハラ</t>
    </rPh>
    <rPh sb="27" eb="30">
      <t>ショトクゼイ</t>
    </rPh>
    <rPh sb="31" eb="33">
      <t>シャカイ</t>
    </rPh>
    <rPh sb="33" eb="36">
      <t>ホケンリョウ</t>
    </rPh>
    <rPh sb="37" eb="40">
      <t>クミアイヒ</t>
    </rPh>
    <rPh sb="41" eb="43">
      <t>チョキン</t>
    </rPh>
    <rPh sb="43" eb="44">
      <t>トウ</t>
    </rPh>
    <rPh sb="45" eb="46">
      <t>サ</t>
    </rPh>
    <rPh sb="47" eb="48">
      <t>ヒ</t>
    </rPh>
    <rPh sb="49" eb="50">
      <t>マエ</t>
    </rPh>
    <rPh sb="51" eb="53">
      <t>キンガク</t>
    </rPh>
    <rPh sb="54" eb="56">
      <t>イカ</t>
    </rPh>
    <rPh sb="57" eb="58">
      <t>オヨ</t>
    </rPh>
    <rPh sb="61" eb="63">
      <t>ゴウケイ</t>
    </rPh>
    <rPh sb="64" eb="66">
      <t>タイショク</t>
    </rPh>
    <rPh sb="67" eb="69">
      <t>ジユウ</t>
    </rPh>
    <rPh sb="70" eb="73">
      <t>ロウドウシャ</t>
    </rPh>
    <rPh sb="74" eb="76">
      <t>シハラ</t>
    </rPh>
    <rPh sb="79" eb="82">
      <t>タイショクキン</t>
    </rPh>
    <rPh sb="83" eb="84">
      <t>フク</t>
    </rPh>
    <rPh sb="92" eb="93">
      <t>キ</t>
    </rPh>
    <rPh sb="96" eb="98">
      <t>シキュウ</t>
    </rPh>
    <rPh sb="100" eb="102">
      <t>キュウヨ</t>
    </rPh>
    <rPh sb="103" eb="105">
      <t>ロウドウ</t>
    </rPh>
    <rPh sb="105" eb="107">
      <t>キョウヤク</t>
    </rPh>
    <rPh sb="108" eb="110">
      <t>ダンタイ</t>
    </rPh>
    <rPh sb="110" eb="112">
      <t>キョウヤク</t>
    </rPh>
    <rPh sb="116" eb="119">
      <t>ジギョウショ</t>
    </rPh>
    <rPh sb="120" eb="122">
      <t>キュウヨ</t>
    </rPh>
    <rPh sb="122" eb="124">
      <t>キソク</t>
    </rPh>
    <rPh sb="124" eb="125">
      <t>トウ</t>
    </rPh>
    <rPh sb="134" eb="135">
      <t>サダ</t>
    </rPh>
    <rPh sb="141" eb="143">
      <t>シキュウ</t>
    </rPh>
    <rPh sb="143" eb="145">
      <t>ジョウケン</t>
    </rPh>
    <rPh sb="146" eb="148">
      <t>サンテイ</t>
    </rPh>
    <rPh sb="148" eb="150">
      <t>ホウホウ</t>
    </rPh>
    <rPh sb="154" eb="156">
      <t>シキュウ</t>
    </rPh>
    <rPh sb="159" eb="161">
      <t>キュウヨ</t>
    </rPh>
    <rPh sb="170" eb="172">
      <t>チョウカ</t>
    </rPh>
    <rPh sb="172" eb="174">
      <t>ロウドウ</t>
    </rPh>
    <rPh sb="174" eb="176">
      <t>キュウヨ</t>
    </rPh>
    <rPh sb="178" eb="179">
      <t>フク</t>
    </rPh>
    <rPh sb="184" eb="186">
      <t>トクベツ</t>
    </rPh>
    <rPh sb="187" eb="189">
      <t>シハラ</t>
    </rPh>
    <rPh sb="192" eb="194">
      <t>キュウヨ</t>
    </rPh>
    <rPh sb="200" eb="201">
      <t>サダ</t>
    </rPh>
    <rPh sb="205" eb="207">
      <t>ケイヤク</t>
    </rPh>
    <rPh sb="208" eb="210">
      <t>キソク</t>
    </rPh>
    <rPh sb="210" eb="211">
      <t>トウ</t>
    </rPh>
    <rPh sb="218" eb="221">
      <t>イチジテキ</t>
    </rPh>
    <rPh sb="221" eb="222">
      <t>マタ</t>
    </rPh>
    <rPh sb="223" eb="226">
      <t>トッパツテキ</t>
    </rPh>
    <rPh sb="226" eb="228">
      <t>リユウ</t>
    </rPh>
    <rPh sb="229" eb="230">
      <t>モト</t>
    </rPh>
    <rPh sb="233" eb="236">
      <t>ロウドウシャ</t>
    </rPh>
    <rPh sb="237" eb="239">
      <t>ゲンジツ</t>
    </rPh>
    <rPh sb="240" eb="242">
      <t>シハラ</t>
    </rPh>
    <rPh sb="245" eb="247">
      <t>キュウヨ</t>
    </rPh>
    <rPh sb="248" eb="249">
      <t>アタラ</t>
    </rPh>
    <rPh sb="251" eb="253">
      <t>ケイヤク</t>
    </rPh>
    <rPh sb="256" eb="258">
      <t>カコ</t>
    </rPh>
    <rPh sb="265" eb="267">
      <t>サンシュツ</t>
    </rPh>
    <rPh sb="270" eb="272">
      <t>キュウヨ</t>
    </rPh>
    <rPh sb="273" eb="275">
      <t>ツイキュウ</t>
    </rPh>
    <rPh sb="275" eb="276">
      <t>ガク</t>
    </rPh>
    <rPh sb="279" eb="280">
      <t>ゲツ</t>
    </rPh>
    <rPh sb="281" eb="282">
      <t>コ</t>
    </rPh>
    <rPh sb="284" eb="286">
      <t>キカン</t>
    </rPh>
    <rPh sb="289" eb="291">
      <t>サンテイ</t>
    </rPh>
    <rPh sb="294" eb="296">
      <t>ジュウタク</t>
    </rPh>
    <rPh sb="296" eb="298">
      <t>テアテ</t>
    </rPh>
    <rPh sb="299" eb="301">
      <t>ツウキン</t>
    </rPh>
    <rPh sb="301" eb="303">
      <t>テアテ</t>
    </rPh>
    <rPh sb="303" eb="304">
      <t>トウ</t>
    </rPh>
    <rPh sb="305" eb="306">
      <t>ナラ</t>
    </rPh>
    <rPh sb="308" eb="310">
      <t>ショウヨ</t>
    </rPh>
    <phoneticPr fontId="3"/>
  </si>
  <si>
    <t>受理番号</t>
    <rPh sb="0" eb="2">
      <t>ジュリ</t>
    </rPh>
    <rPh sb="2" eb="4">
      <t>バンゴウ</t>
    </rPh>
    <phoneticPr fontId="3"/>
  </si>
  <si>
    <t>法人区分</t>
    <rPh sb="0" eb="2">
      <t>ホウジン</t>
    </rPh>
    <rPh sb="2" eb="4">
      <t>クブン</t>
    </rPh>
    <phoneticPr fontId="3"/>
  </si>
  <si>
    <t>常用労働者の
現金給与額の合計（円）</t>
    <rPh sb="0" eb="2">
      <t>ジョウヨウ</t>
    </rPh>
    <rPh sb="2" eb="5">
      <t>ロウドウシャ</t>
    </rPh>
    <rPh sb="7" eb="9">
      <t>ゲンキン</t>
    </rPh>
    <rPh sb="9" eb="12">
      <t>キュウヨガク</t>
    </rPh>
    <rPh sb="13" eb="15">
      <t>ゴウケイ</t>
    </rPh>
    <rPh sb="16" eb="17">
      <t>エン</t>
    </rPh>
    <phoneticPr fontId="3"/>
  </si>
  <si>
    <t>（別紙６）</t>
    <rPh sb="1" eb="3">
      <t>ベッシ</t>
    </rPh>
    <phoneticPr fontId="3"/>
  </si>
  <si>
    <t>平均一人当たり給与額の増</t>
    <rPh sb="0" eb="2">
      <t>ヘイキン</t>
    </rPh>
    <rPh sb="2" eb="4">
      <t>ヒトリ</t>
    </rPh>
    <rPh sb="4" eb="5">
      <t>ア</t>
    </rPh>
    <rPh sb="7" eb="10">
      <t>キュウヨガク</t>
    </rPh>
    <rPh sb="11" eb="12">
      <t>ゾウ</t>
    </rPh>
    <phoneticPr fontId="3"/>
  </si>
  <si>
    <t>別紙１</t>
    <rPh sb="0" eb="2">
      <t>ベッシ</t>
    </rPh>
    <phoneticPr fontId="3"/>
  </si>
  <si>
    <t>別紙２</t>
    <rPh sb="0" eb="2">
      <t>ベッシ</t>
    </rPh>
    <phoneticPr fontId="3"/>
  </si>
  <si>
    <t>確認申請書一式（本Excelファイル）</t>
    <rPh sb="5" eb="7">
      <t>イッシキ</t>
    </rPh>
    <rPh sb="8" eb="9">
      <t>ホン</t>
    </rPh>
    <phoneticPr fontId="3"/>
  </si>
  <si>
    <t>書類名</t>
    <rPh sb="0" eb="2">
      <t>ショルイ</t>
    </rPh>
    <rPh sb="2" eb="3">
      <t>メイ</t>
    </rPh>
    <phoneticPr fontId="3"/>
  </si>
  <si>
    <t>○</t>
    <phoneticPr fontId="3"/>
  </si>
  <si>
    <t>沖縄県知事が発行した認定書</t>
    <phoneticPr fontId="3"/>
  </si>
  <si>
    <t>△</t>
    <phoneticPr fontId="3"/>
  </si>
  <si>
    <t>要提出</t>
    <rPh sb="0" eb="1">
      <t>ヨウ</t>
    </rPh>
    <rPh sb="1" eb="3">
      <t>テイシュツ</t>
    </rPh>
    <phoneticPr fontId="3"/>
  </si>
  <si>
    <t>※このシートは参考としてお使いください。(提出する必要はありません。）</t>
    <rPh sb="7" eb="9">
      <t>サンコウ</t>
    </rPh>
    <rPh sb="13" eb="14">
      <t>ツカ</t>
    </rPh>
    <rPh sb="21" eb="23">
      <t>テイシュツ</t>
    </rPh>
    <rPh sb="25" eb="27">
      <t>ヒツヨウ</t>
    </rPh>
    <phoneticPr fontId="3"/>
  </si>
  <si>
    <t>本社等所在地</t>
    <rPh sb="0" eb="2">
      <t>ホンシャ</t>
    </rPh>
    <rPh sb="2" eb="3">
      <t>トウ</t>
    </rPh>
    <rPh sb="3" eb="6">
      <t>ショザイチ</t>
    </rPh>
    <phoneticPr fontId="3"/>
  </si>
  <si>
    <t>申請担当者</t>
    <rPh sb="0" eb="2">
      <t>シンセイ</t>
    </rPh>
    <rPh sb="2" eb="5">
      <t>タントウシャ</t>
    </rPh>
    <phoneticPr fontId="3"/>
  </si>
  <si>
    <t>自</t>
    <rPh sb="0" eb="1">
      <t>ジ</t>
    </rPh>
    <phoneticPr fontId="3"/>
  </si>
  <si>
    <t>至</t>
    <rPh sb="0" eb="1">
      <t>イタ</t>
    </rPh>
    <phoneticPr fontId="3"/>
  </si>
  <si>
    <t>住所</t>
    <rPh sb="0" eb="2">
      <t>ジュウショ</t>
    </rPh>
    <phoneticPr fontId="3"/>
  </si>
  <si>
    <t>郵便番号</t>
    <rPh sb="0" eb="2">
      <t>ユウビン</t>
    </rPh>
    <rPh sb="2" eb="4">
      <t>バンゴウ</t>
    </rPh>
    <phoneticPr fontId="3"/>
  </si>
  <si>
    <t>認定日</t>
    <rPh sb="0" eb="3">
      <t>ニンテイビ</t>
    </rPh>
    <phoneticPr fontId="3"/>
  </si>
  <si>
    <t>期間</t>
    <rPh sb="0" eb="2">
      <t>キカン</t>
    </rPh>
    <phoneticPr fontId="3"/>
  </si>
  <si>
    <t>法人税</t>
    <rPh sb="0" eb="3">
      <t>ホウジンゼイ</t>
    </rPh>
    <phoneticPr fontId="3"/>
  </si>
  <si>
    <t>確認要件</t>
    <rPh sb="0" eb="2">
      <t>カクニン</t>
    </rPh>
    <rPh sb="2" eb="4">
      <t>ヨウケン</t>
    </rPh>
    <phoneticPr fontId="3"/>
  </si>
  <si>
    <t>　事業年度の各月における常用労働者一人当たりの現金給与総額（決まって支給する現金給与額及び特別に支払われた現金給与額の合計額をいう。）の当該事業年度における合計額を当該事業年度の月数で除して得た額</t>
  </si>
  <si>
    <t>認定番号</t>
    <rPh sb="0" eb="2">
      <t>ニンテイ</t>
    </rPh>
    <rPh sb="2" eb="4">
      <t>バンゴウ</t>
    </rPh>
    <phoneticPr fontId="3"/>
  </si>
  <si>
    <t>第</t>
    <rPh sb="0" eb="1">
      <t>ダイ</t>
    </rPh>
    <phoneticPr fontId="3"/>
  </si>
  <si>
    <t>号</t>
    <rPh sb="0" eb="1">
      <t>ゴウ</t>
    </rPh>
    <phoneticPr fontId="3"/>
  </si>
  <si>
    <t>確認を受けようとする期間</t>
    <rPh sb="0" eb="2">
      <t>カクニン</t>
    </rPh>
    <rPh sb="3" eb="4">
      <t>ウ</t>
    </rPh>
    <rPh sb="10" eb="12">
      <t>キカン</t>
    </rPh>
    <phoneticPr fontId="3"/>
  </si>
  <si>
    <t>対象事業
の概要</t>
    <rPh sb="0" eb="2">
      <t>タイショウ</t>
    </rPh>
    <rPh sb="2" eb="4">
      <t>ジギョウ</t>
    </rPh>
    <rPh sb="6" eb="8">
      <t>ガイヨウ</t>
    </rPh>
    <phoneticPr fontId="3"/>
  </si>
  <si>
    <t>その他</t>
    <rPh sb="2" eb="3">
      <t>タ</t>
    </rPh>
    <phoneticPr fontId="3"/>
  </si>
  <si>
    <t>開始した日</t>
    <rPh sb="0" eb="2">
      <t>カイシ</t>
    </rPh>
    <rPh sb="4" eb="5">
      <t>ヒ</t>
    </rPh>
    <phoneticPr fontId="3"/>
  </si>
  <si>
    <t>あり</t>
    <phoneticPr fontId="3"/>
  </si>
  <si>
    <t>なし</t>
    <phoneticPr fontId="3"/>
  </si>
  <si>
    <t>※ありの場合は、以下も記載すること。</t>
    <rPh sb="4" eb="6">
      <t>バアイ</t>
    </rPh>
    <rPh sb="8" eb="10">
      <t>イカ</t>
    </rPh>
    <rPh sb="11" eb="13">
      <t>キサイ</t>
    </rPh>
    <phoneticPr fontId="3"/>
  </si>
  <si>
    <t>上記のうち最も早く開始した法人が当該事業を行っていた期間（A)</t>
    <rPh sb="0" eb="2">
      <t>ジョウキ</t>
    </rPh>
    <rPh sb="5" eb="6">
      <t>モット</t>
    </rPh>
    <rPh sb="7" eb="8">
      <t>ハヤ</t>
    </rPh>
    <rPh sb="9" eb="11">
      <t>カイシ</t>
    </rPh>
    <rPh sb="13" eb="15">
      <t>ホウジン</t>
    </rPh>
    <rPh sb="16" eb="18">
      <t>トウガイ</t>
    </rPh>
    <rPh sb="18" eb="20">
      <t>ジギョウ</t>
    </rPh>
    <rPh sb="21" eb="22">
      <t>オコナ</t>
    </rPh>
    <rPh sb="26" eb="28">
      <t>キカン</t>
    </rPh>
    <phoneticPr fontId="3"/>
  </si>
  <si>
    <t>開始日</t>
    <rPh sb="0" eb="3">
      <t>カイシビ</t>
    </rPh>
    <phoneticPr fontId="3"/>
  </si>
  <si>
    <t>確認期間（自）</t>
    <rPh sb="0" eb="2">
      <t>カクニン</t>
    </rPh>
    <rPh sb="2" eb="4">
      <t>キカン</t>
    </rPh>
    <rPh sb="5" eb="6">
      <t>ジ</t>
    </rPh>
    <phoneticPr fontId="3"/>
  </si>
  <si>
    <t>※申請日の属する事業年度の初日から同日以後５年を経過した日（設立十年経過日の方が早い場合は設立十年経過日）の属する事業年度の直前の事業年度の末日まで。</t>
    <rPh sb="1" eb="4">
      <t>シンセイビ</t>
    </rPh>
    <rPh sb="5" eb="6">
      <t>ゾク</t>
    </rPh>
    <rPh sb="8" eb="10">
      <t>ジギョウ</t>
    </rPh>
    <rPh sb="10" eb="12">
      <t>ネンド</t>
    </rPh>
    <rPh sb="13" eb="15">
      <t>ショニチ</t>
    </rPh>
    <rPh sb="17" eb="19">
      <t>ドウジツ</t>
    </rPh>
    <rPh sb="19" eb="21">
      <t>イゴ</t>
    </rPh>
    <rPh sb="22" eb="23">
      <t>ネン</t>
    </rPh>
    <rPh sb="24" eb="26">
      <t>ケイカ</t>
    </rPh>
    <rPh sb="28" eb="29">
      <t>ヒ</t>
    </rPh>
    <rPh sb="30" eb="32">
      <t>セツリツ</t>
    </rPh>
    <rPh sb="32" eb="34">
      <t>ジュウネン</t>
    </rPh>
    <rPh sb="34" eb="36">
      <t>ケイカ</t>
    </rPh>
    <rPh sb="36" eb="37">
      <t>ビ</t>
    </rPh>
    <rPh sb="38" eb="39">
      <t>ホウ</t>
    </rPh>
    <rPh sb="40" eb="41">
      <t>ハヤ</t>
    </rPh>
    <rPh sb="42" eb="44">
      <t>バアイ</t>
    </rPh>
    <rPh sb="45" eb="47">
      <t>セツリツ</t>
    </rPh>
    <rPh sb="47" eb="49">
      <t>ジュウネン</t>
    </rPh>
    <rPh sb="49" eb="51">
      <t>ケイカ</t>
    </rPh>
    <rPh sb="51" eb="52">
      <t>ビ</t>
    </rPh>
    <rPh sb="54" eb="55">
      <t>ゾク</t>
    </rPh>
    <rPh sb="57" eb="59">
      <t>ジギョウ</t>
    </rPh>
    <rPh sb="59" eb="61">
      <t>ネンド</t>
    </rPh>
    <rPh sb="62" eb="64">
      <t>チョクゼン</t>
    </rPh>
    <rPh sb="65" eb="67">
      <t>ジギョウ</t>
    </rPh>
    <rPh sb="67" eb="69">
      <t>ネンド</t>
    </rPh>
    <rPh sb="70" eb="72">
      <t>マツジツ</t>
    </rPh>
    <phoneticPr fontId="3"/>
  </si>
  <si>
    <t>申請日</t>
    <rPh sb="0" eb="3">
      <t>シンセイビ</t>
    </rPh>
    <phoneticPr fontId="3"/>
  </si>
  <si>
    <r>
      <t>（パターン２）新設法人の場合</t>
    </r>
    <r>
      <rPr>
        <sz val="10"/>
        <color theme="1"/>
        <rFont val="ＭＳ Ｐゴシック"/>
        <family val="3"/>
        <charset val="128"/>
        <scheme val="minor"/>
      </rPr>
      <t/>
    </r>
    <rPh sb="7" eb="9">
      <t>シンセツ</t>
    </rPh>
    <rPh sb="9" eb="11">
      <t>ホウジン</t>
    </rPh>
    <rPh sb="12" eb="14">
      <t>バアイ</t>
    </rPh>
    <phoneticPr fontId="3"/>
  </si>
  <si>
    <t>入力エラーチェック：</t>
    <rPh sb="0" eb="2">
      <t>ニュウリョク</t>
    </rPh>
    <phoneticPr fontId="3"/>
  </si>
  <si>
    <t>Ⅰ．申請法人の基本的事項</t>
    <rPh sb="2" eb="4">
      <t>シンセイ</t>
    </rPh>
    <rPh sb="4" eb="6">
      <t>ホウジン</t>
    </rPh>
    <rPh sb="7" eb="10">
      <t>キホンテキ</t>
    </rPh>
    <rPh sb="10" eb="12">
      <t>ジコウ</t>
    </rPh>
    <phoneticPr fontId="3"/>
  </si>
  <si>
    <t>確認期間（至）</t>
    <rPh sb="0" eb="2">
      <t>カクニン</t>
    </rPh>
    <rPh sb="5" eb="6">
      <t>イタ</t>
    </rPh>
    <phoneticPr fontId="3"/>
  </si>
  <si>
    <t>見込額</t>
  </si>
  <si>
    <t>①期間</t>
    <rPh sb="1" eb="3">
      <t>キカン</t>
    </rPh>
    <phoneticPr fontId="3"/>
  </si>
  <si>
    <t>②売上高</t>
    <phoneticPr fontId="3"/>
  </si>
  <si>
    <t>③売上原価</t>
    <phoneticPr fontId="3"/>
  </si>
  <si>
    <t>④販売費及び一般管理費</t>
    <phoneticPr fontId="3"/>
  </si>
  <si>
    <t>⑤給与総額</t>
    <phoneticPr fontId="3"/>
  </si>
  <si>
    <t>⑥租税公課</t>
    <phoneticPr fontId="3"/>
  </si>
  <si>
    <t>⑦付加価値額（②-（③+④）+⑤+⑥）÷①×12</t>
    <phoneticPr fontId="3"/>
  </si>
  <si>
    <t>　また、⑦付加価値額が０円以下となる場合は１円になるよう自動計算します。</t>
    <rPh sb="5" eb="7">
      <t>フカ</t>
    </rPh>
    <rPh sb="7" eb="10">
      <t>カチガク</t>
    </rPh>
    <rPh sb="12" eb="13">
      <t>エン</t>
    </rPh>
    <rPh sb="13" eb="15">
      <t>イカ</t>
    </rPh>
    <rPh sb="18" eb="20">
      <t>バアイ</t>
    </rPh>
    <rPh sb="22" eb="23">
      <t>エン</t>
    </rPh>
    <rPh sb="28" eb="30">
      <t>ジドウ</t>
    </rPh>
    <rPh sb="30" eb="32">
      <t>ケイサン</t>
    </rPh>
    <phoneticPr fontId="3"/>
  </si>
  <si>
    <t>確認を受けようとする事業の期間</t>
    <rPh sb="0" eb="2">
      <t>カクニン</t>
    </rPh>
    <rPh sb="3" eb="4">
      <t>ウ</t>
    </rPh>
    <rPh sb="10" eb="12">
      <t>ジギョウ</t>
    </rPh>
    <rPh sb="13" eb="15">
      <t>キカン</t>
    </rPh>
    <phoneticPr fontId="3"/>
  </si>
  <si>
    <t>実績</t>
    <rPh sb="0" eb="2">
      <t>ジッセキ</t>
    </rPh>
    <phoneticPr fontId="3"/>
  </si>
  <si>
    <t>見込み</t>
    <rPh sb="0" eb="2">
      <t>ミコ</t>
    </rPh>
    <phoneticPr fontId="3"/>
  </si>
  <si>
    <t>【内閣府用設定】</t>
    <rPh sb="1" eb="4">
      <t>ナイカクフ</t>
    </rPh>
    <rPh sb="4" eb="5">
      <t>ヨウ</t>
    </rPh>
    <rPh sb="5" eb="7">
      <t>セッテイ</t>
    </rPh>
    <phoneticPr fontId="3"/>
  </si>
  <si>
    <t>地域名</t>
    <rPh sb="0" eb="3">
      <t>チイキメイ</t>
    </rPh>
    <phoneticPr fontId="3"/>
  </si>
  <si>
    <t>根拠規定</t>
    <rPh sb="0" eb="2">
      <t>コンキョ</t>
    </rPh>
    <rPh sb="2" eb="4">
      <t>キテイ</t>
    </rPh>
    <phoneticPr fontId="3"/>
  </si>
  <si>
    <t>…に特に資するもの</t>
    <rPh sb="2" eb="3">
      <t>トク</t>
    </rPh>
    <rPh sb="4" eb="5">
      <t>シ</t>
    </rPh>
    <phoneticPr fontId="3"/>
  </si>
  <si>
    <t>主務大臣２</t>
    <rPh sb="0" eb="2">
      <t>シュム</t>
    </rPh>
    <rPh sb="2" eb="4">
      <t>ダイジン</t>
    </rPh>
    <phoneticPr fontId="3"/>
  </si>
  <si>
    <t>主務大臣３</t>
    <rPh sb="0" eb="2">
      <t>シュム</t>
    </rPh>
    <rPh sb="2" eb="4">
      <t>ダイジン</t>
    </rPh>
    <phoneticPr fontId="3"/>
  </si>
  <si>
    <t>情報通信産業の振興</t>
    <rPh sb="0" eb="4">
      <t>ジョウホウツウシン</t>
    </rPh>
    <rPh sb="4" eb="6">
      <t>サンギョウ</t>
    </rPh>
    <rPh sb="7" eb="9">
      <t>シンコウ</t>
    </rPh>
    <phoneticPr fontId="3"/>
  </si>
  <si>
    <t>総務大臣</t>
    <rPh sb="0" eb="2">
      <t>ソウム</t>
    </rPh>
    <rPh sb="2" eb="4">
      <t>ダイジン</t>
    </rPh>
    <phoneticPr fontId="3"/>
  </si>
  <si>
    <t>経済産業大臣</t>
    <rPh sb="0" eb="2">
      <t>ケイザイ</t>
    </rPh>
    <rPh sb="2" eb="4">
      <t>サンギョウ</t>
    </rPh>
    <rPh sb="4" eb="6">
      <t>ダイジン</t>
    </rPh>
    <phoneticPr fontId="3"/>
  </si>
  <si>
    <t>国際物流拠点産業集積地域</t>
  </si>
  <si>
    <t>国際物流拠点産業の集積</t>
    <rPh sb="0" eb="2">
      <t>コクサイ</t>
    </rPh>
    <rPh sb="2" eb="4">
      <t>ブツリュウ</t>
    </rPh>
    <rPh sb="4" eb="6">
      <t>キョテン</t>
    </rPh>
    <rPh sb="6" eb="8">
      <t>サンギョウ</t>
    </rPh>
    <rPh sb="9" eb="11">
      <t>シュウセキ</t>
    </rPh>
    <phoneticPr fontId="3"/>
  </si>
  <si>
    <t>第31条第２項</t>
    <rPh sb="0" eb="1">
      <t>ダイ</t>
    </rPh>
    <rPh sb="3" eb="4">
      <t>ジョウ</t>
    </rPh>
    <rPh sb="4" eb="5">
      <t>ダイ</t>
    </rPh>
    <rPh sb="6" eb="7">
      <t>コウ</t>
    </rPh>
    <phoneticPr fontId="3"/>
  </si>
  <si>
    <t>第50条第２項</t>
    <rPh sb="0" eb="1">
      <t>ダイ</t>
    </rPh>
    <rPh sb="3" eb="4">
      <t>ジョウ</t>
    </rPh>
    <rPh sb="4" eb="5">
      <t>ダイ</t>
    </rPh>
    <rPh sb="6" eb="7">
      <t>コウ</t>
    </rPh>
    <phoneticPr fontId="3"/>
  </si>
  <si>
    <t>事業の名称</t>
    <rPh sb="0" eb="2">
      <t>ジギョウ</t>
    </rPh>
    <rPh sb="3" eb="5">
      <t>メイショウ</t>
    </rPh>
    <phoneticPr fontId="3"/>
  </si>
  <si>
    <t>終了事業年度（見込）</t>
    <rPh sb="0" eb="2">
      <t>シュウリョウ</t>
    </rPh>
    <rPh sb="2" eb="4">
      <t>ジギョウ</t>
    </rPh>
    <rPh sb="4" eb="6">
      <t>ネンド</t>
    </rPh>
    <rPh sb="7" eb="9">
      <t>ミコミ</t>
    </rPh>
    <phoneticPr fontId="3"/>
  </si>
  <si>
    <t>確認を受けようとする事業の期間</t>
    <phoneticPr fontId="3"/>
  </si>
  <si>
    <t>内閣総理大臣</t>
    <phoneticPr fontId="3"/>
  </si>
  <si>
    <t>　殿</t>
    <rPh sb="1" eb="2">
      <t>ドノ</t>
    </rPh>
    <phoneticPr fontId="3"/>
  </si>
  <si>
    <t>情報通信産業特別地区</t>
    <rPh sb="6" eb="8">
      <t>トクベツ</t>
    </rPh>
    <rPh sb="8" eb="10">
      <t>チク</t>
    </rPh>
    <phoneticPr fontId="3"/>
  </si>
  <si>
    <t>特定情報通信事業</t>
    <rPh sb="0" eb="2">
      <t>トクテイ</t>
    </rPh>
    <rPh sb="2" eb="6">
      <t>ジョウホウツウシン</t>
    </rPh>
    <rPh sb="6" eb="8">
      <t>ジギョウ</t>
    </rPh>
    <phoneticPr fontId="3"/>
  </si>
  <si>
    <t>特定国際物流拠点事業</t>
    <rPh sb="0" eb="2">
      <t>トクテイ</t>
    </rPh>
    <rPh sb="2" eb="4">
      <t>コクサイ</t>
    </rPh>
    <rPh sb="4" eb="6">
      <t>ブツリュウ</t>
    </rPh>
    <rPh sb="6" eb="8">
      <t>キョテン</t>
    </rPh>
    <rPh sb="8" eb="10">
      <t>ジギョウ</t>
    </rPh>
    <phoneticPr fontId="3"/>
  </si>
  <si>
    <t>終了事業年度において
見込まれる付加価値額(B)</t>
    <rPh sb="0" eb="2">
      <t>シュウリョウ</t>
    </rPh>
    <rPh sb="2" eb="4">
      <t>ジギョウ</t>
    </rPh>
    <rPh sb="4" eb="6">
      <t>ネンド</t>
    </rPh>
    <rPh sb="11" eb="13">
      <t>ミコ</t>
    </rPh>
    <rPh sb="16" eb="18">
      <t>フカ</t>
    </rPh>
    <rPh sb="18" eb="21">
      <t>カチガク</t>
    </rPh>
    <phoneticPr fontId="3"/>
  </si>
  <si>
    <r>
      <t>■</t>
    </r>
    <r>
      <rPr>
        <sz val="14"/>
        <color theme="1"/>
        <rFont val="ＭＳ Ｐゴシック"/>
        <family val="3"/>
        <charset val="128"/>
      </rPr>
      <t>新設法人に係る事項（パターン２）</t>
    </r>
    <rPh sb="1" eb="3">
      <t>シンセツ</t>
    </rPh>
    <rPh sb="3" eb="5">
      <t>ホウジン</t>
    </rPh>
    <rPh sb="6" eb="7">
      <t>カカ</t>
    </rPh>
    <rPh sb="8" eb="10">
      <t>ジコウ</t>
    </rPh>
    <phoneticPr fontId="3"/>
  </si>
  <si>
    <t>開始事業年度（見込）</t>
    <rPh sb="0" eb="2">
      <t>カイシ</t>
    </rPh>
    <rPh sb="2" eb="4">
      <t>ジギョウ</t>
    </rPh>
    <rPh sb="4" eb="6">
      <t>ネンド</t>
    </rPh>
    <rPh sb="7" eb="9">
      <t>ミコ</t>
    </rPh>
    <phoneticPr fontId="3"/>
  </si>
  <si>
    <t>別紙３</t>
    <rPh sb="0" eb="2">
      <t>ベッシ</t>
    </rPh>
    <phoneticPr fontId="3"/>
  </si>
  <si>
    <t>対象事業に関する事項</t>
    <rPh sb="0" eb="2">
      <t>タイショウ</t>
    </rPh>
    <rPh sb="2" eb="4">
      <t>ジギョウ</t>
    </rPh>
    <rPh sb="5" eb="6">
      <t>カン</t>
    </rPh>
    <rPh sb="8" eb="10">
      <t>ジコウ</t>
    </rPh>
    <phoneticPr fontId="3"/>
  </si>
  <si>
    <t>申請法人の基本的事項</t>
    <rPh sb="0" eb="2">
      <t>シンセイ</t>
    </rPh>
    <rPh sb="2" eb="4">
      <t>ホウジン</t>
    </rPh>
    <rPh sb="5" eb="8">
      <t>キホンテキ</t>
    </rPh>
    <rPh sb="8" eb="10">
      <t>ジコウ</t>
    </rPh>
    <phoneticPr fontId="3"/>
  </si>
  <si>
    <t>確認期間</t>
    <rPh sb="0" eb="2">
      <t>カクニン</t>
    </rPh>
    <rPh sb="2" eb="4">
      <t>キカン</t>
    </rPh>
    <phoneticPr fontId="3"/>
  </si>
  <si>
    <t>事業の概要</t>
    <rPh sb="0" eb="2">
      <t>ジギョウ</t>
    </rPh>
    <rPh sb="3" eb="5">
      <t>ガイヨウ</t>
    </rPh>
    <phoneticPr fontId="3"/>
  </si>
  <si>
    <t>その他</t>
    <rPh sb="2" eb="3">
      <t>タ</t>
    </rPh>
    <phoneticPr fontId="3"/>
  </si>
  <si>
    <r>
      <t xml:space="preserve">設立十年経過日
</t>
    </r>
    <r>
      <rPr>
        <sz val="9"/>
        <color theme="1"/>
        <rFont val="ＭＳ Ｐゴシック"/>
        <family val="3"/>
        <charset val="128"/>
        <scheme val="major"/>
      </rPr>
      <t>※設立日以後10年経過した日（(A)又は(B)の
期間を有する場合は、さらに(A)又は(B)の期間を減じた日）</t>
    </r>
    <rPh sb="0" eb="2">
      <t>セツリツ</t>
    </rPh>
    <rPh sb="2" eb="4">
      <t>ジュウネン</t>
    </rPh>
    <rPh sb="4" eb="6">
      <t>ケイカ</t>
    </rPh>
    <rPh sb="6" eb="7">
      <t>ビ</t>
    </rPh>
    <rPh sb="9" eb="12">
      <t>セツリツビ</t>
    </rPh>
    <rPh sb="26" eb="27">
      <t>マタ</t>
    </rPh>
    <rPh sb="33" eb="35">
      <t>キカン</t>
    </rPh>
    <rPh sb="36" eb="37">
      <t>ユウ</t>
    </rPh>
    <rPh sb="39" eb="41">
      <t>バアイ</t>
    </rPh>
    <phoneticPr fontId="3"/>
  </si>
  <si>
    <t>確認基準
事業年度</t>
    <rPh sb="0" eb="2">
      <t>カクニン</t>
    </rPh>
    <rPh sb="2" eb="4">
      <t>キジュン</t>
    </rPh>
    <rPh sb="5" eb="7">
      <t>ジギョウ</t>
    </rPh>
    <rPh sb="7" eb="9">
      <t>ネンド</t>
    </rPh>
    <phoneticPr fontId="3"/>
  </si>
  <si>
    <t>確認基準事業年度における付加価値額（A)</t>
    <rPh sb="0" eb="2">
      <t>カクニン</t>
    </rPh>
    <rPh sb="2" eb="4">
      <t>キジュン</t>
    </rPh>
    <rPh sb="4" eb="6">
      <t>ジギョウ</t>
    </rPh>
    <rPh sb="6" eb="8">
      <t>ネンド</t>
    </rPh>
    <rPh sb="12" eb="14">
      <t>フカ</t>
    </rPh>
    <rPh sb="14" eb="17">
      <t>カチガク</t>
    </rPh>
    <phoneticPr fontId="3"/>
  </si>
  <si>
    <t>開始
事業年度</t>
    <rPh sb="0" eb="2">
      <t>カイシ</t>
    </rPh>
    <rPh sb="3" eb="5">
      <t>ジギョウ</t>
    </rPh>
    <rPh sb="5" eb="7">
      <t>ネンド</t>
    </rPh>
    <phoneticPr fontId="3"/>
  </si>
  <si>
    <t>・給与総額・・・役員（非常勤を含む。）及び従業者（臨時雇用者を含む。）に対する給与（所得税・保険料等控除前の役員報酬、給与、賞与、手当、賃金等）の総額。別経営の事業所に出向又は派遣している従業者に支給している給与を含む。</t>
    <phoneticPr fontId="3"/>
  </si>
  <si>
    <t>・租税公課・・・営業上負担すべき固定資産税、自動車税、印紙税等の総額。収入課税の事業税（電気業、ガス業、保険業）及び税込経理の方法を採っている場合の納付すべき消費税を含む。法人税、住民税、所得課税の事業税は含めない。</t>
    <phoneticPr fontId="3"/>
  </si>
  <si>
    <t>・売上原価・・・売上高に対応する商品仕入原価、製造原価、完成工事原価、サービス事業の営業原価及び減価償却費（売上原価に含まれるもの）の総額。</t>
    <phoneticPr fontId="3"/>
  </si>
  <si>
    <t>各年度における要件への該当性</t>
    <rPh sb="0" eb="3">
      <t>カクネンド</t>
    </rPh>
    <rPh sb="7" eb="9">
      <t>ヨウケン</t>
    </rPh>
    <rPh sb="11" eb="13">
      <t>ガイトウ</t>
    </rPh>
    <rPh sb="13" eb="14">
      <t>セイ</t>
    </rPh>
    <phoneticPr fontId="3"/>
  </si>
  <si>
    <t>確認基準事業年度（実績）</t>
    <rPh sb="0" eb="2">
      <t>カクニン</t>
    </rPh>
    <rPh sb="2" eb="4">
      <t>キジュン</t>
    </rPh>
    <rPh sb="4" eb="6">
      <t>ジギョウ</t>
    </rPh>
    <rPh sb="6" eb="8">
      <t>ネンド</t>
    </rPh>
    <rPh sb="9" eb="11">
      <t>ジッセキ</t>
    </rPh>
    <phoneticPr fontId="3"/>
  </si>
  <si>
    <t>【用語の定義】</t>
    <rPh sb="1" eb="3">
      <t>ヨウゴ</t>
    </rPh>
    <rPh sb="4" eb="6">
      <t>テイギ</t>
    </rPh>
    <phoneticPr fontId="3"/>
  </si>
  <si>
    <t>○常用労働者</t>
    <rPh sb="1" eb="3">
      <t>ジョウヨウ</t>
    </rPh>
    <rPh sb="3" eb="6">
      <t>ロウドウシャ</t>
    </rPh>
    <phoneticPr fontId="3"/>
  </si>
  <si>
    <t>○パートタイム労働者</t>
    <rPh sb="7" eb="10">
      <t>ロウドウシャ</t>
    </rPh>
    <phoneticPr fontId="3"/>
  </si>
  <si>
    <t>○現金給与額</t>
    <rPh sb="1" eb="3">
      <t>ゲンキン</t>
    </rPh>
    <rPh sb="3" eb="6">
      <t>キュウヨガク</t>
    </rPh>
    <phoneticPr fontId="3"/>
  </si>
  <si>
    <t>○平均一人当たり給与額</t>
    <rPh sb="1" eb="3">
      <t>ヘイキン</t>
    </rPh>
    <rPh sb="3" eb="5">
      <t>ヒトリ</t>
    </rPh>
    <rPh sb="5" eb="6">
      <t>ア</t>
    </rPh>
    <rPh sb="8" eb="11">
      <t>キュウヨガク</t>
    </rPh>
    <phoneticPr fontId="3"/>
  </si>
  <si>
    <t>・「○」となっている書類は、このExcelファイルで作成可能な書類です。対象となるシートを記載してください。
・「●」となっている書類は、このExcelファイルとは別で作成が必要な書類です。当該書類を準備し、□に✔を付してください。
・「△」となっている書類は、県知事への認定申請と同時申請の場合には添付不要です。</t>
    <rPh sb="10" eb="12">
      <t>ショルイ</t>
    </rPh>
    <rPh sb="26" eb="28">
      <t>サクセイ</t>
    </rPh>
    <rPh sb="28" eb="30">
      <t>カノウ</t>
    </rPh>
    <rPh sb="31" eb="33">
      <t>ショルイ</t>
    </rPh>
    <rPh sb="36" eb="38">
      <t>タイショウ</t>
    </rPh>
    <rPh sb="45" eb="47">
      <t>キサイ</t>
    </rPh>
    <rPh sb="65" eb="67">
      <t>ショルイ</t>
    </rPh>
    <rPh sb="82" eb="83">
      <t>ベツ</t>
    </rPh>
    <rPh sb="84" eb="86">
      <t>サクセイ</t>
    </rPh>
    <rPh sb="87" eb="89">
      <t>ヒツヨウ</t>
    </rPh>
    <rPh sb="90" eb="92">
      <t>ショルイ</t>
    </rPh>
    <rPh sb="95" eb="97">
      <t>トウガイ</t>
    </rPh>
    <rPh sb="97" eb="99">
      <t>ショルイ</t>
    </rPh>
    <rPh sb="100" eb="102">
      <t>ジュンビ</t>
    </rPh>
    <rPh sb="108" eb="109">
      <t>フ</t>
    </rPh>
    <phoneticPr fontId="3"/>
  </si>
  <si>
    <r>
      <t xml:space="preserve">判定
</t>
    </r>
    <r>
      <rPr>
        <sz val="9"/>
        <color theme="1"/>
        <rFont val="ＭＳ Ｐゴシック"/>
        <family val="3"/>
        <charset val="128"/>
        <scheme val="minor"/>
      </rPr>
      <t>（C≧Dであること）</t>
    </r>
    <rPh sb="0" eb="2">
      <t>ハンテイ</t>
    </rPh>
    <phoneticPr fontId="3"/>
  </si>
  <si>
    <t>付加価値額増加率（C)　(B-A)/A×100</t>
    <rPh sb="0" eb="2">
      <t>フカ</t>
    </rPh>
    <rPh sb="2" eb="5">
      <t>カチガク</t>
    </rPh>
    <rPh sb="5" eb="8">
      <t>ゾウカリツ</t>
    </rPh>
    <phoneticPr fontId="3"/>
  </si>
  <si>
    <t>付加価値額増加率の基準(D)</t>
    <rPh sb="0" eb="2">
      <t>フカ</t>
    </rPh>
    <rPh sb="2" eb="5">
      <t>カチガク</t>
    </rPh>
    <rPh sb="5" eb="8">
      <t>ゾウカリツ</t>
    </rPh>
    <rPh sb="9" eb="11">
      <t>キジュン</t>
    </rPh>
    <phoneticPr fontId="3"/>
  </si>
  <si>
    <t>平均一人当たり給与額(A)</t>
    <rPh sb="0" eb="2">
      <t>ヘイキン</t>
    </rPh>
    <rPh sb="2" eb="4">
      <t>ヒトリ</t>
    </rPh>
    <rPh sb="4" eb="5">
      <t>ア</t>
    </rPh>
    <rPh sb="7" eb="10">
      <t>キュウヨガク</t>
    </rPh>
    <phoneticPr fontId="3"/>
  </si>
  <si>
    <r>
      <t>判定</t>
    </r>
    <r>
      <rPr>
        <sz val="10"/>
        <color theme="1"/>
        <rFont val="ＭＳ Ｐゴシック"/>
        <family val="3"/>
        <charset val="128"/>
      </rPr>
      <t>（A＜Bであること）</t>
    </r>
    <rPh sb="0" eb="2">
      <t>ハンテイ</t>
    </rPh>
    <phoneticPr fontId="3"/>
  </si>
  <si>
    <t>法人番号</t>
    <rPh sb="0" eb="2">
      <t>ホウジン</t>
    </rPh>
    <rPh sb="2" eb="4">
      <t>バンゴウ</t>
    </rPh>
    <phoneticPr fontId="3"/>
  </si>
  <si>
    <t>本社・主たる事務所等所在地</t>
    <rPh sb="0" eb="1">
      <t>ホン</t>
    </rPh>
    <rPh sb="1" eb="2">
      <t>シャ</t>
    </rPh>
    <rPh sb="3" eb="4">
      <t>シュ</t>
    </rPh>
    <rPh sb="6" eb="8">
      <t>ジム</t>
    </rPh>
    <rPh sb="8" eb="9">
      <t>ショ</t>
    </rPh>
    <rPh sb="9" eb="10">
      <t>トウ</t>
    </rPh>
    <rPh sb="10" eb="13">
      <t>ショザイチ</t>
    </rPh>
    <phoneticPr fontId="3"/>
  </si>
  <si>
    <t>法人の名称</t>
    <rPh sb="0" eb="2">
      <t>ホウジン</t>
    </rPh>
    <rPh sb="3" eb="5">
      <t>メイショウ</t>
    </rPh>
    <phoneticPr fontId="3"/>
  </si>
  <si>
    <t>事業年度</t>
    <rPh sb="0" eb="2">
      <t>ジギョウ</t>
    </rPh>
    <rPh sb="2" eb="4">
      <t>ネンド</t>
    </rPh>
    <phoneticPr fontId="3"/>
  </si>
  <si>
    <t>申請年度</t>
    <rPh sb="0" eb="3">
      <t>シンセイネン</t>
    </rPh>
    <rPh sb="3" eb="4">
      <t>ド</t>
    </rPh>
    <phoneticPr fontId="3"/>
  </si>
  <si>
    <t>-4期</t>
    <rPh sb="2" eb="3">
      <t>キ</t>
    </rPh>
    <phoneticPr fontId="3"/>
  </si>
  <si>
    <t>-3期</t>
    <rPh sb="2" eb="3">
      <t>キ</t>
    </rPh>
    <phoneticPr fontId="3"/>
  </si>
  <si>
    <t>-2期</t>
    <rPh sb="2" eb="3">
      <t>キ</t>
    </rPh>
    <phoneticPr fontId="3"/>
  </si>
  <si>
    <t>-1期</t>
    <rPh sb="2" eb="3">
      <t>キ</t>
    </rPh>
    <phoneticPr fontId="3"/>
  </si>
  <si>
    <t>基準</t>
    <rPh sb="0" eb="2">
      <t>キジュン</t>
    </rPh>
    <phoneticPr fontId="3"/>
  </si>
  <si>
    <t>+1期</t>
    <rPh sb="2" eb="3">
      <t>キ</t>
    </rPh>
    <phoneticPr fontId="3"/>
  </si>
  <si>
    <t>↑</t>
    <phoneticPr fontId="3"/>
  </si>
  <si>
    <t>+2期</t>
    <rPh sb="2" eb="3">
      <t>キ</t>
    </rPh>
    <phoneticPr fontId="3"/>
  </si>
  <si>
    <t>年度末日（仮）</t>
    <rPh sb="0" eb="2">
      <t>ネンド</t>
    </rPh>
    <rPh sb="3" eb="4">
      <t>ヒ</t>
    </rPh>
    <rPh sb="5" eb="6">
      <t>カリ</t>
    </rPh>
    <phoneticPr fontId="3"/>
  </si>
  <si>
    <t>+3期</t>
    <rPh sb="2" eb="3">
      <t>キ</t>
    </rPh>
    <phoneticPr fontId="3"/>
  </si>
  <si>
    <t>上が閏年かどうか</t>
    <rPh sb="0" eb="1">
      <t>ウエ</t>
    </rPh>
    <rPh sb="2" eb="4">
      <t>ウルウドシ</t>
    </rPh>
    <phoneticPr fontId="3"/>
  </si>
  <si>
    <t>+4期</t>
    <rPh sb="2" eb="3">
      <t>キ</t>
    </rPh>
    <phoneticPr fontId="3"/>
  </si>
  <si>
    <t>事業年度の月数</t>
    <rPh sb="0" eb="2">
      <t>ジギョウ</t>
    </rPh>
    <rPh sb="2" eb="4">
      <t>ネンド</t>
    </rPh>
    <rPh sb="5" eb="7">
      <t>ツキスウ</t>
    </rPh>
    <phoneticPr fontId="3"/>
  </si>
  <si>
    <t>+5期</t>
    <rPh sb="2" eb="3">
      <t>キ</t>
    </rPh>
    <phoneticPr fontId="3"/>
  </si>
  <si>
    <t>+6期</t>
    <rPh sb="2" eb="3">
      <t>キ</t>
    </rPh>
    <phoneticPr fontId="3"/>
  </si>
  <si>
    <t>+7期</t>
    <rPh sb="2" eb="3">
      <t>キ</t>
    </rPh>
    <phoneticPr fontId="3"/>
  </si>
  <si>
    <t>+8期</t>
    <rPh sb="2" eb="3">
      <t>キ</t>
    </rPh>
    <phoneticPr fontId="3"/>
  </si>
  <si>
    <t>+9期</t>
    <rPh sb="2" eb="3">
      <t>キ</t>
    </rPh>
    <phoneticPr fontId="3"/>
  </si>
  <si>
    <t>+10期</t>
    <rPh sb="3" eb="4">
      <t>キ</t>
    </rPh>
    <phoneticPr fontId="3"/>
  </si>
  <si>
    <t>+11期</t>
    <rPh sb="3" eb="4">
      <t>キ</t>
    </rPh>
    <phoneticPr fontId="3"/>
  </si>
  <si>
    <t>+12期</t>
    <rPh sb="3" eb="4">
      <t>キ</t>
    </rPh>
    <phoneticPr fontId="3"/>
  </si>
  <si>
    <t>←─　申請の年、事業年度の月、事業年度の日</t>
    <rPh sb="3" eb="5">
      <t>シンセイ</t>
    </rPh>
    <rPh sb="6" eb="7">
      <t>トシ</t>
    </rPh>
    <rPh sb="8" eb="10">
      <t>ジギョウ</t>
    </rPh>
    <rPh sb="10" eb="12">
      <t>ネンド</t>
    </rPh>
    <rPh sb="13" eb="14">
      <t>ツキ</t>
    </rPh>
    <rPh sb="15" eb="17">
      <t>ジギョウ</t>
    </rPh>
    <rPh sb="17" eb="19">
      <t>ネンド</t>
    </rPh>
    <rPh sb="20" eb="21">
      <t>ヒ</t>
    </rPh>
    <phoneticPr fontId="3"/>
  </si>
  <si>
    <t>設立十年経過日 or 申請から5年後の日
のいずれか早い日</t>
    <rPh sb="0" eb="2">
      <t>セツリツ</t>
    </rPh>
    <rPh sb="2" eb="4">
      <t>ジュウネン</t>
    </rPh>
    <rPh sb="4" eb="6">
      <t>ケイカ</t>
    </rPh>
    <rPh sb="6" eb="7">
      <t>ビ</t>
    </rPh>
    <rPh sb="11" eb="13">
      <t>シンセイ</t>
    </rPh>
    <rPh sb="16" eb="18">
      <t>ネンゴ</t>
    </rPh>
    <rPh sb="19" eb="20">
      <t>ヒ</t>
    </rPh>
    <rPh sb="26" eb="27">
      <t>ハヤ</t>
    </rPh>
    <rPh sb="28" eb="29">
      <t>ヒ</t>
    </rPh>
    <phoneticPr fontId="3"/>
  </si>
  <si>
    <t>申請事業年度初日</t>
    <rPh sb="0" eb="2">
      <t>シンセイ</t>
    </rPh>
    <rPh sb="2" eb="4">
      <t>ジギョウ</t>
    </rPh>
    <rPh sb="4" eb="6">
      <t>ネンド</t>
    </rPh>
    <rPh sb="6" eb="8">
      <t>ショニチ</t>
    </rPh>
    <phoneticPr fontId="3"/>
  </si>
  <si>
    <t>申請事業年度初日から5年後</t>
    <rPh sb="0" eb="2">
      <t>シンセイ</t>
    </rPh>
    <rPh sb="2" eb="4">
      <t>ジギョウ</t>
    </rPh>
    <rPh sb="4" eb="6">
      <t>ネンド</t>
    </rPh>
    <rPh sb="6" eb="8">
      <t>ショニチ</t>
    </rPh>
    <rPh sb="11" eb="13">
      <t>ネンゴ</t>
    </rPh>
    <phoneticPr fontId="3"/>
  </si>
  <si>
    <t>右が属する事業年度</t>
    <rPh sb="0" eb="1">
      <t>ミギ</t>
    </rPh>
    <rPh sb="2" eb="3">
      <t>ゾク</t>
    </rPh>
    <rPh sb="5" eb="7">
      <t>ジギョウ</t>
    </rPh>
    <rPh sb="7" eb="9">
      <t>ネンド</t>
    </rPh>
    <phoneticPr fontId="3"/>
  </si>
  <si>
    <t>基準事業年度初日</t>
    <rPh sb="0" eb="2">
      <t>キジュン</t>
    </rPh>
    <rPh sb="2" eb="4">
      <t>ジギョウ</t>
    </rPh>
    <rPh sb="4" eb="6">
      <t>ネンド</t>
    </rPh>
    <rPh sb="6" eb="8">
      <t>ショニチ</t>
    </rPh>
    <phoneticPr fontId="3"/>
  </si>
  <si>
    <t>設立日</t>
    <rPh sb="0" eb="3">
      <t>セツリツビ</t>
    </rPh>
    <phoneticPr fontId="3"/>
  </si>
  <si>
    <t>事業年度</t>
    <rPh sb="0" eb="4">
      <t>ジギョウネンド</t>
    </rPh>
    <phoneticPr fontId="3"/>
  </si>
  <si>
    <t>TEL</t>
    <phoneticPr fontId="3"/>
  </si>
  <si>
    <t>合併の有無</t>
    <rPh sb="0" eb="2">
      <t>ガッペイ</t>
    </rPh>
    <rPh sb="3" eb="5">
      <t>ウム</t>
    </rPh>
    <phoneticPr fontId="3"/>
  </si>
  <si>
    <t>修正日（ファイル名）</t>
    <rPh sb="0" eb="3">
      <t>シュウセイビ</t>
    </rPh>
    <rPh sb="8" eb="9">
      <t>メイ</t>
    </rPh>
    <phoneticPr fontId="3"/>
  </si>
  <si>
    <t>シート名</t>
    <rPh sb="3" eb="4">
      <t>メイ</t>
    </rPh>
    <phoneticPr fontId="3"/>
  </si>
  <si>
    <t>セル</t>
    <phoneticPr fontId="3"/>
  </si>
  <si>
    <t>内容</t>
    <rPh sb="0" eb="2">
      <t>ナイヨウ</t>
    </rPh>
    <phoneticPr fontId="3"/>
  </si>
  <si>
    <t>法人の名称</t>
    <rPh sb="0" eb="2">
      <t>ホウジン</t>
    </rPh>
    <phoneticPr fontId="3"/>
  </si>
  <si>
    <t>　労働の代償として使用者が労働者に通貨で支払うもので、所得税、社会保険料、組合費、貯金等を差し引く前の金額で以下①及び②の合計。退職を事由に労働者に支払われる退職金は含まれない。</t>
    <rPh sb="1" eb="3">
      <t>ロウドウ</t>
    </rPh>
    <rPh sb="4" eb="6">
      <t>ダイショウ</t>
    </rPh>
    <rPh sb="9" eb="12">
      <t>シヨウシャ</t>
    </rPh>
    <rPh sb="13" eb="16">
      <t>ロウドウシャ</t>
    </rPh>
    <rPh sb="17" eb="19">
      <t>ツウカ</t>
    </rPh>
    <rPh sb="20" eb="22">
      <t>シハラ</t>
    </rPh>
    <rPh sb="27" eb="30">
      <t>ショトクゼイ</t>
    </rPh>
    <rPh sb="31" eb="33">
      <t>シャカイ</t>
    </rPh>
    <rPh sb="33" eb="36">
      <t>ホケンリョウ</t>
    </rPh>
    <rPh sb="37" eb="40">
      <t>クミアイヒ</t>
    </rPh>
    <rPh sb="41" eb="43">
      <t>チョキン</t>
    </rPh>
    <rPh sb="43" eb="44">
      <t>トウ</t>
    </rPh>
    <rPh sb="45" eb="46">
      <t>サ</t>
    </rPh>
    <rPh sb="47" eb="48">
      <t>ヒ</t>
    </rPh>
    <rPh sb="49" eb="50">
      <t>マエ</t>
    </rPh>
    <rPh sb="51" eb="53">
      <t>キンガク</t>
    </rPh>
    <rPh sb="54" eb="56">
      <t>イカ</t>
    </rPh>
    <rPh sb="57" eb="58">
      <t>オヨ</t>
    </rPh>
    <rPh sb="61" eb="63">
      <t>ゴウケイ</t>
    </rPh>
    <rPh sb="64" eb="66">
      <t>タイショク</t>
    </rPh>
    <rPh sb="67" eb="69">
      <t>ジユウ</t>
    </rPh>
    <rPh sb="70" eb="73">
      <t>ロウドウシャ</t>
    </rPh>
    <rPh sb="74" eb="76">
      <t>シハラ</t>
    </rPh>
    <rPh sb="79" eb="82">
      <t>タイショクキン</t>
    </rPh>
    <rPh sb="83" eb="84">
      <t>フク</t>
    </rPh>
    <phoneticPr fontId="3"/>
  </si>
  <si>
    <t>①決まって支給する給与（労働協約、団体協約あるいは事業所の給与規則等によってあらかじめ定められている支給条件、算定方法によって支給される給与のことであって、「超過労働給与」を含む。）
②特別に支払われた給与（あらかじめ定められた契約や規則等によらないで、一時的又は突発的理由に基づいて労働者に現実に支払われた給与、新しい契約により過去にさかのぼって算出された給与の追給額、３か月を超える期間ごとに算定される住宅手当や通勤手当等、並びに賞与（ボーナス）のこと。）</t>
    <rPh sb="1" eb="2">
      <t>キ</t>
    </rPh>
    <rPh sb="5" eb="7">
      <t>シキュウ</t>
    </rPh>
    <rPh sb="9" eb="11">
      <t>キュウヨ</t>
    </rPh>
    <rPh sb="12" eb="14">
      <t>ロウドウ</t>
    </rPh>
    <rPh sb="14" eb="16">
      <t>キョウヤク</t>
    </rPh>
    <rPh sb="17" eb="19">
      <t>ダンタイ</t>
    </rPh>
    <rPh sb="19" eb="21">
      <t>キョウヤク</t>
    </rPh>
    <rPh sb="25" eb="28">
      <t>ジギョウショ</t>
    </rPh>
    <rPh sb="29" eb="31">
      <t>キュウヨ</t>
    </rPh>
    <rPh sb="31" eb="33">
      <t>キソク</t>
    </rPh>
    <rPh sb="33" eb="34">
      <t>トウ</t>
    </rPh>
    <rPh sb="43" eb="44">
      <t>サダ</t>
    </rPh>
    <rPh sb="50" eb="52">
      <t>シキュウ</t>
    </rPh>
    <rPh sb="52" eb="54">
      <t>ジョウケン</t>
    </rPh>
    <rPh sb="55" eb="57">
      <t>サンテイ</t>
    </rPh>
    <rPh sb="57" eb="59">
      <t>ホウホウ</t>
    </rPh>
    <rPh sb="63" eb="65">
      <t>シキュウ</t>
    </rPh>
    <rPh sb="68" eb="70">
      <t>キュウヨ</t>
    </rPh>
    <rPh sb="79" eb="81">
      <t>チョウカ</t>
    </rPh>
    <rPh sb="81" eb="83">
      <t>ロウドウ</t>
    </rPh>
    <rPh sb="83" eb="85">
      <t>キュウヨ</t>
    </rPh>
    <rPh sb="87" eb="88">
      <t>フク</t>
    </rPh>
    <rPh sb="93" eb="95">
      <t>トクベツ</t>
    </rPh>
    <rPh sb="96" eb="98">
      <t>シハラ</t>
    </rPh>
    <rPh sb="101" eb="103">
      <t>キュウヨ</t>
    </rPh>
    <rPh sb="109" eb="110">
      <t>サダ</t>
    </rPh>
    <rPh sb="114" eb="116">
      <t>ケイヤク</t>
    </rPh>
    <rPh sb="117" eb="119">
      <t>キソク</t>
    </rPh>
    <rPh sb="119" eb="120">
      <t>トウ</t>
    </rPh>
    <rPh sb="127" eb="130">
      <t>イチジテキ</t>
    </rPh>
    <rPh sb="130" eb="131">
      <t>マタ</t>
    </rPh>
    <rPh sb="132" eb="135">
      <t>トッパツテキ</t>
    </rPh>
    <rPh sb="135" eb="137">
      <t>リユウ</t>
    </rPh>
    <rPh sb="138" eb="139">
      <t>モト</t>
    </rPh>
    <rPh sb="142" eb="145">
      <t>ロウドウシャ</t>
    </rPh>
    <rPh sb="146" eb="148">
      <t>ゲンジツ</t>
    </rPh>
    <rPh sb="149" eb="151">
      <t>シハラ</t>
    </rPh>
    <rPh sb="154" eb="156">
      <t>キュウヨ</t>
    </rPh>
    <rPh sb="157" eb="158">
      <t>アタラ</t>
    </rPh>
    <rPh sb="160" eb="162">
      <t>ケイヤク</t>
    </rPh>
    <rPh sb="165" eb="167">
      <t>カコ</t>
    </rPh>
    <rPh sb="174" eb="176">
      <t>サンシュツ</t>
    </rPh>
    <rPh sb="179" eb="181">
      <t>キュウヨ</t>
    </rPh>
    <rPh sb="182" eb="184">
      <t>ツイキュウ</t>
    </rPh>
    <rPh sb="184" eb="185">
      <t>ガク</t>
    </rPh>
    <rPh sb="188" eb="189">
      <t>ゲツ</t>
    </rPh>
    <rPh sb="190" eb="191">
      <t>コ</t>
    </rPh>
    <rPh sb="193" eb="195">
      <t>キカン</t>
    </rPh>
    <rPh sb="198" eb="200">
      <t>サンテイ</t>
    </rPh>
    <rPh sb="203" eb="205">
      <t>ジュウタク</t>
    </rPh>
    <rPh sb="205" eb="207">
      <t>テアテ</t>
    </rPh>
    <rPh sb="208" eb="210">
      <t>ツウキン</t>
    </rPh>
    <rPh sb="210" eb="212">
      <t>テアテ</t>
    </rPh>
    <rPh sb="212" eb="213">
      <t>トウ</t>
    </rPh>
    <rPh sb="214" eb="215">
      <t>ナラ</t>
    </rPh>
    <rPh sb="217" eb="219">
      <t>ショウヨ</t>
    </rPh>
    <phoneticPr fontId="3"/>
  </si>
  <si>
    <t>　申請法人が雇用する常用労働者の平均一人当たり給与額の増加見込を確認するため、ピンクセルに必要事項を記載してください。</t>
    <rPh sb="1" eb="3">
      <t>シンセイ</t>
    </rPh>
    <rPh sb="3" eb="5">
      <t>ホウジン</t>
    </rPh>
    <rPh sb="6" eb="8">
      <t>コヨウ</t>
    </rPh>
    <rPh sb="10" eb="12">
      <t>ジョウヨウ</t>
    </rPh>
    <rPh sb="12" eb="15">
      <t>ロウドウシャ</t>
    </rPh>
    <rPh sb="16" eb="18">
      <t>ヘイキン</t>
    </rPh>
    <rPh sb="18" eb="20">
      <t>ヒトリ</t>
    </rPh>
    <rPh sb="20" eb="21">
      <t>ア</t>
    </rPh>
    <rPh sb="23" eb="26">
      <t>キュウヨガク</t>
    </rPh>
    <rPh sb="27" eb="29">
      <t>ゾウカ</t>
    </rPh>
    <rPh sb="29" eb="31">
      <t>ミコミ</t>
    </rPh>
    <rPh sb="32" eb="34">
      <t>カクニン</t>
    </rPh>
    <rPh sb="45" eb="47">
      <t>ヒツヨウ</t>
    </rPh>
    <rPh sb="47" eb="49">
      <t>ジコウ</t>
    </rPh>
    <rPh sb="50" eb="52">
      <t>キサイ</t>
    </rPh>
    <phoneticPr fontId="3"/>
  </si>
  <si>
    <t>日</t>
    <rPh sb="0" eb="1">
      <t>ヒ</t>
    </rPh>
    <phoneticPr fontId="3"/>
  </si>
  <si>
    <t>実施の有無</t>
    <rPh sb="0" eb="2">
      <t>ジッシ</t>
    </rPh>
    <rPh sb="3" eb="5">
      <t>ウム</t>
    </rPh>
    <phoneticPr fontId="3"/>
  </si>
  <si>
    <r>
      <t xml:space="preserve">合併した法人の名称
</t>
    </r>
    <r>
      <rPr>
        <sz val="9"/>
        <color theme="1"/>
        <rFont val="ＭＳ Ｐゴシック"/>
        <family val="3"/>
        <charset val="128"/>
        <scheme val="major"/>
      </rPr>
      <t>※枠に収まらない場合は、右の事業を実施していた法人を当該事業の開始が早い順に記載すること。</t>
    </r>
    <rPh sb="0" eb="2">
      <t>ガッペイ</t>
    </rPh>
    <rPh sb="4" eb="6">
      <t>ホウジン</t>
    </rPh>
    <rPh sb="7" eb="9">
      <t>メイショウ</t>
    </rPh>
    <rPh sb="11" eb="12">
      <t>ワク</t>
    </rPh>
    <rPh sb="13" eb="14">
      <t>オサ</t>
    </rPh>
    <rPh sb="18" eb="20">
      <t>バアイ</t>
    </rPh>
    <rPh sb="22" eb="23">
      <t>ミギ</t>
    </rPh>
    <rPh sb="24" eb="26">
      <t>ジギョウ</t>
    </rPh>
    <rPh sb="27" eb="29">
      <t>ジッシ</t>
    </rPh>
    <rPh sb="33" eb="35">
      <t>ホウジン</t>
    </rPh>
    <rPh sb="36" eb="38">
      <t>トウガイ</t>
    </rPh>
    <rPh sb="38" eb="40">
      <t>ジギョウ</t>
    </rPh>
    <rPh sb="41" eb="43">
      <t>カイシ</t>
    </rPh>
    <rPh sb="44" eb="45">
      <t>ハヤ</t>
    </rPh>
    <rPh sb="46" eb="47">
      <t>ジュン</t>
    </rPh>
    <rPh sb="48" eb="50">
      <t>キサイ</t>
    </rPh>
    <phoneticPr fontId="3"/>
  </si>
  <si>
    <t>事業の期間(B)</t>
    <rPh sb="0" eb="2">
      <t>ジギョウ</t>
    </rPh>
    <rPh sb="3" eb="5">
      <t>キカン</t>
    </rPh>
    <phoneticPr fontId="3"/>
  </si>
  <si>
    <t>実質的に同一と認められる者の名称</t>
    <rPh sb="0" eb="3">
      <t>ジッシツテキ</t>
    </rPh>
    <rPh sb="4" eb="6">
      <t>ドウイツ</t>
    </rPh>
    <rPh sb="7" eb="8">
      <t>ミト</t>
    </rPh>
    <rPh sb="12" eb="13">
      <t>モノ</t>
    </rPh>
    <rPh sb="14" eb="16">
      <t>メイショウ</t>
    </rPh>
    <phoneticPr fontId="3"/>
  </si>
  <si>
    <t>最低限の入力チェック</t>
    <rPh sb="0" eb="3">
      <t>サイテイゲン</t>
    </rPh>
    <rPh sb="4" eb="6">
      <t>ニュウリョク</t>
    </rPh>
    <phoneticPr fontId="3"/>
  </si>
  <si>
    <t>バージョン</t>
    <phoneticPr fontId="3"/>
  </si>
  <si>
    <t>年度</t>
    <rPh sb="0" eb="2">
      <t>ネンド</t>
    </rPh>
    <phoneticPr fontId="3"/>
  </si>
  <si>
    <r>
      <t xml:space="preserve">選択要件
</t>
    </r>
    <r>
      <rPr>
        <sz val="9"/>
        <color theme="1"/>
        <rFont val="ＭＳ Ｐゴシック"/>
        <family val="3"/>
        <charset val="128"/>
      </rPr>
      <t>※希望するものに○</t>
    </r>
    <rPh sb="0" eb="2">
      <t>センタク</t>
    </rPh>
    <rPh sb="2" eb="4">
      <t>ヨウケン</t>
    </rPh>
    <rPh sb="6" eb="8">
      <t>キボウ</t>
    </rPh>
    <phoneticPr fontId="3"/>
  </si>
  <si>
    <t>１－ロ　常用労働者数の維持及び常用労働者の給与額の増加</t>
    <rPh sb="4" eb="6">
      <t>ジョウヨウ</t>
    </rPh>
    <rPh sb="6" eb="9">
      <t>ロウドウシャ</t>
    </rPh>
    <rPh sb="9" eb="10">
      <t>スウ</t>
    </rPh>
    <rPh sb="11" eb="13">
      <t>イジ</t>
    </rPh>
    <rPh sb="13" eb="14">
      <t>オヨ</t>
    </rPh>
    <rPh sb="15" eb="17">
      <t>ジョウヨウ</t>
    </rPh>
    <rPh sb="17" eb="20">
      <t>ロウドウシャ</t>
    </rPh>
    <rPh sb="21" eb="24">
      <t>キュウヨガク</t>
    </rPh>
    <rPh sb="25" eb="27">
      <t>ゾウカ</t>
    </rPh>
    <phoneticPr fontId="3"/>
  </si>
  <si>
    <t>１－ハ　常用労働者数の増加</t>
    <rPh sb="4" eb="6">
      <t>ジョウヨウ</t>
    </rPh>
    <rPh sb="6" eb="9">
      <t>ロウドウシャ</t>
    </rPh>
    <rPh sb="9" eb="10">
      <t>スウ</t>
    </rPh>
    <rPh sb="11" eb="13">
      <t>ゾウカ</t>
    </rPh>
    <phoneticPr fontId="3"/>
  </si>
  <si>
    <t>Ⅰ．対象事業に係る付加価値額の増加見込みが要件を満たすか判定するため、必要事項をピンクセルに記載してください。</t>
    <rPh sb="2" eb="4">
      <t>タイショウ</t>
    </rPh>
    <rPh sb="4" eb="6">
      <t>ジギョウ</t>
    </rPh>
    <rPh sb="7" eb="8">
      <t>カカ</t>
    </rPh>
    <rPh sb="9" eb="11">
      <t>フカ</t>
    </rPh>
    <rPh sb="11" eb="14">
      <t>カチガク</t>
    </rPh>
    <rPh sb="15" eb="17">
      <t>ゾウカ</t>
    </rPh>
    <rPh sb="17" eb="19">
      <t>ミコミ</t>
    </rPh>
    <rPh sb="21" eb="23">
      <t>ヨウケン</t>
    </rPh>
    <rPh sb="24" eb="25">
      <t>ミ</t>
    </rPh>
    <rPh sb="28" eb="30">
      <t>ハンテイ</t>
    </rPh>
    <rPh sb="35" eb="37">
      <t>ヒツヨウ</t>
    </rPh>
    <rPh sb="37" eb="39">
      <t>ジコウ</t>
    </rPh>
    <rPh sb="46" eb="48">
      <t>キサイ</t>
    </rPh>
    <phoneticPr fontId="3"/>
  </si>
  <si>
    <t>Ⅱ．適用する要件を以下から選択してください。</t>
    <rPh sb="2" eb="4">
      <t>テキヨウ</t>
    </rPh>
    <rPh sb="6" eb="8">
      <t>ヨウケン</t>
    </rPh>
    <rPh sb="9" eb="11">
      <t>イカ</t>
    </rPh>
    <rPh sb="13" eb="15">
      <t>センタク</t>
    </rPh>
    <phoneticPr fontId="3"/>
  </si>
  <si>
    <t>Ⅲ．申請法人の常用労働者数の推移見込みが要件を満たすか判定するため、ピンクセルに必要事項を記載してください。</t>
    <rPh sb="2" eb="4">
      <t>シンセイ</t>
    </rPh>
    <rPh sb="4" eb="6">
      <t>ホウジン</t>
    </rPh>
    <rPh sb="7" eb="9">
      <t>ジョウヨウ</t>
    </rPh>
    <rPh sb="9" eb="12">
      <t>ロウドウシャ</t>
    </rPh>
    <rPh sb="12" eb="13">
      <t>スウ</t>
    </rPh>
    <rPh sb="14" eb="16">
      <t>スイイ</t>
    </rPh>
    <rPh sb="16" eb="18">
      <t>ミコ</t>
    </rPh>
    <rPh sb="20" eb="22">
      <t>ヨウケン</t>
    </rPh>
    <rPh sb="23" eb="24">
      <t>ミ</t>
    </rPh>
    <rPh sb="27" eb="29">
      <t>ハンテイ</t>
    </rPh>
    <rPh sb="40" eb="42">
      <t>ヒツヨウ</t>
    </rPh>
    <rPh sb="42" eb="44">
      <t>ジコウ</t>
    </rPh>
    <rPh sb="45" eb="47">
      <t>キサイ</t>
    </rPh>
    <phoneticPr fontId="3"/>
  </si>
  <si>
    <t>Ⅴ．要件への該当性まとめ（自動表示のため、記載不要です。）</t>
    <rPh sb="2" eb="4">
      <t>ヨウケン</t>
    </rPh>
    <rPh sb="6" eb="9">
      <t>ガイトウセイ</t>
    </rPh>
    <rPh sb="13" eb="15">
      <t>ジドウ</t>
    </rPh>
    <rPh sb="15" eb="17">
      <t>ヒョウジ</t>
    </rPh>
    <rPh sb="21" eb="23">
      <t>キサイ</t>
    </rPh>
    <rPh sb="23" eb="25">
      <t>フヨウ</t>
    </rPh>
    <phoneticPr fontId="3"/>
  </si>
  <si>
    <t>付加価値額の増加要件</t>
    <rPh sb="0" eb="2">
      <t>フカ</t>
    </rPh>
    <rPh sb="2" eb="5">
      <t>カチガク</t>
    </rPh>
    <rPh sb="6" eb="8">
      <t>ゾウカ</t>
    </rPh>
    <rPh sb="8" eb="10">
      <t>ヨウケン</t>
    </rPh>
    <phoneticPr fontId="3"/>
  </si>
  <si>
    <r>
      <rPr>
        <sz val="11"/>
        <color theme="1"/>
        <rFont val="ＭＳ Ｐゴシック"/>
        <family val="3"/>
        <charset val="128"/>
      </rPr>
      <t>判定</t>
    </r>
    <r>
      <rPr>
        <sz val="9"/>
        <color theme="1"/>
        <rFont val="ＭＳ Ｐゴシック"/>
        <family val="3"/>
        <charset val="128"/>
      </rPr>
      <t>※</t>
    </r>
    <rPh sb="0" eb="2">
      <t>ハンテイ</t>
    </rPh>
    <phoneticPr fontId="2"/>
  </si>
  <si>
    <t>Ⅳ．（選択要件が１－ハの場合は記載不要）</t>
    <rPh sb="3" eb="5">
      <t>センタク</t>
    </rPh>
    <rPh sb="5" eb="7">
      <t>ヨウケン</t>
    </rPh>
    <rPh sb="12" eb="14">
      <t>バアイ</t>
    </rPh>
    <rPh sb="15" eb="17">
      <t>キサイ</t>
    </rPh>
    <rPh sb="17" eb="19">
      <t>フヨウ</t>
    </rPh>
    <phoneticPr fontId="3"/>
  </si>
  <si>
    <t>　　申請法人の常用労働者の平均一人当たり給与額の増加見込みが要件を満たすか判定するため、ピンクセルに必要事項を記載してください。</t>
    <rPh sb="2" eb="4">
      <t>シンセイ</t>
    </rPh>
    <rPh sb="4" eb="6">
      <t>ホウジン</t>
    </rPh>
    <rPh sb="7" eb="9">
      <t>ジョウヨウ</t>
    </rPh>
    <rPh sb="9" eb="12">
      <t>ロウドウシャ</t>
    </rPh>
    <rPh sb="13" eb="15">
      <t>ヘイキン</t>
    </rPh>
    <rPh sb="15" eb="17">
      <t>ヒトリ</t>
    </rPh>
    <rPh sb="17" eb="18">
      <t>ア</t>
    </rPh>
    <rPh sb="20" eb="23">
      <t>キュウヨガク</t>
    </rPh>
    <rPh sb="24" eb="26">
      <t>ゾウカ</t>
    </rPh>
    <rPh sb="26" eb="28">
      <t>ミコミ</t>
    </rPh>
    <rPh sb="30" eb="32">
      <t>ヨウケン</t>
    </rPh>
    <rPh sb="33" eb="34">
      <t>ミ</t>
    </rPh>
    <rPh sb="37" eb="39">
      <t>ハンテイ</t>
    </rPh>
    <rPh sb="50" eb="52">
      <t>ヒツヨウ</t>
    </rPh>
    <rPh sb="52" eb="54">
      <t>ジコウ</t>
    </rPh>
    <rPh sb="55" eb="57">
      <t>キサイ</t>
    </rPh>
    <phoneticPr fontId="3"/>
  </si>
  <si>
    <t>各年度の末日における常用労働者の数(E)</t>
    <rPh sb="0" eb="3">
      <t>カクネンド</t>
    </rPh>
    <rPh sb="4" eb="6">
      <t>マツジツ</t>
    </rPh>
    <rPh sb="10" eb="12">
      <t>ジョウヨウ</t>
    </rPh>
    <rPh sb="12" eb="15">
      <t>ロウドウシャ</t>
    </rPh>
    <rPh sb="16" eb="17">
      <t>カズ</t>
    </rPh>
    <phoneticPr fontId="3"/>
  </si>
  <si>
    <t>確認基準事業年度の末日における
常用労働者の数(F)</t>
    <rPh sb="0" eb="2">
      <t>カクニン</t>
    </rPh>
    <rPh sb="2" eb="4">
      <t>キジュン</t>
    </rPh>
    <rPh sb="4" eb="6">
      <t>ジギョウ</t>
    </rPh>
    <rPh sb="6" eb="8">
      <t>ネンド</t>
    </rPh>
    <rPh sb="9" eb="11">
      <t>マツジツ</t>
    </rPh>
    <rPh sb="16" eb="18">
      <t>ジョウヨウ</t>
    </rPh>
    <rPh sb="18" eb="21">
      <t>ロウドウシャ</t>
    </rPh>
    <rPh sb="22" eb="23">
      <t>カズ</t>
    </rPh>
    <phoneticPr fontId="3"/>
  </si>
  <si>
    <r>
      <t>一人平均給与額
（円）</t>
    </r>
    <r>
      <rPr>
        <sz val="8"/>
        <color theme="1"/>
        <rFont val="ＭＳ Ｐゴシック"/>
        <family val="3"/>
        <charset val="128"/>
      </rPr>
      <t>（自動計算）</t>
    </r>
    <rPh sb="0" eb="2">
      <t>ヒトリ</t>
    </rPh>
    <rPh sb="2" eb="4">
      <t>ヘイキン</t>
    </rPh>
    <rPh sb="4" eb="7">
      <t>キュウヨガク</t>
    </rPh>
    <rPh sb="9" eb="10">
      <t>エン</t>
    </rPh>
    <rPh sb="12" eb="14">
      <t>ジドウ</t>
    </rPh>
    <rPh sb="14" eb="16">
      <t>ケイサン</t>
    </rPh>
    <phoneticPr fontId="3"/>
  </si>
  <si>
    <t>※選択要件が１－ロの場合は各年度がE≧Fであること。
※選択要件が１－ハの場合は各年度がE＞Fであること。</t>
    <rPh sb="1" eb="3">
      <t>センタク</t>
    </rPh>
    <rPh sb="3" eb="5">
      <t>ヨウケン</t>
    </rPh>
    <rPh sb="10" eb="12">
      <t>バアイ</t>
    </rPh>
    <rPh sb="28" eb="30">
      <t>センタク</t>
    </rPh>
    <rPh sb="30" eb="32">
      <t>ヨウケン</t>
    </rPh>
    <rPh sb="37" eb="39">
      <t>バアイ</t>
    </rPh>
    <rPh sb="40" eb="43">
      <t>カクネンド</t>
    </rPh>
    <phoneticPr fontId="3"/>
  </si>
  <si>
    <t>基準平均一人当たり給与額(G)</t>
    <rPh sb="0" eb="2">
      <t>キジュン</t>
    </rPh>
    <phoneticPr fontId="3"/>
  </si>
  <si>
    <t>平均一人当たり給与額(H)</t>
    <rPh sb="0" eb="2">
      <t>ヘイキン</t>
    </rPh>
    <rPh sb="2" eb="4">
      <t>ヒトリ</t>
    </rPh>
    <rPh sb="4" eb="5">
      <t>ア</t>
    </rPh>
    <rPh sb="7" eb="10">
      <t>キュウヨガク</t>
    </rPh>
    <phoneticPr fontId="3"/>
  </si>
  <si>
    <t>基準平均一人当たり給与額（G）</t>
    <phoneticPr fontId="3"/>
  </si>
  <si>
    <r>
      <t xml:space="preserve">法人平均一人当たり給与額増加率(I)
</t>
    </r>
    <r>
      <rPr>
        <sz val="10"/>
        <color theme="1"/>
        <rFont val="ＭＳ Ｐゴシック"/>
        <family val="3"/>
        <charset val="128"/>
      </rPr>
      <t>（(H-G）/G×100）</t>
    </r>
    <rPh sb="0" eb="2">
      <t>ホウジン</t>
    </rPh>
    <rPh sb="2" eb="4">
      <t>ヘイキン</t>
    </rPh>
    <rPh sb="4" eb="6">
      <t>ヒトリ</t>
    </rPh>
    <rPh sb="6" eb="7">
      <t>ア</t>
    </rPh>
    <rPh sb="9" eb="12">
      <t>キュウヨガク</t>
    </rPh>
    <rPh sb="12" eb="14">
      <t>ゾウカ</t>
    </rPh>
    <rPh sb="14" eb="15">
      <t>リツ</t>
    </rPh>
    <phoneticPr fontId="3"/>
  </si>
  <si>
    <t>法人平均一人当たり給与額増加率の基準(J)</t>
    <rPh sb="0" eb="2">
      <t>ホウジン</t>
    </rPh>
    <rPh sb="2" eb="4">
      <t>ヘイキン</t>
    </rPh>
    <rPh sb="4" eb="6">
      <t>ヒトリ</t>
    </rPh>
    <rPh sb="6" eb="7">
      <t>ア</t>
    </rPh>
    <rPh sb="9" eb="12">
      <t>キュウヨガク</t>
    </rPh>
    <rPh sb="12" eb="15">
      <t>ゾウカリツ</t>
    </rPh>
    <rPh sb="16" eb="18">
      <t>キジュン</t>
    </rPh>
    <phoneticPr fontId="3"/>
  </si>
  <si>
    <r>
      <t>判定</t>
    </r>
    <r>
      <rPr>
        <sz val="10"/>
        <color theme="1"/>
        <rFont val="ＭＳ Ｐゴシック"/>
        <family val="3"/>
        <charset val="128"/>
      </rPr>
      <t xml:space="preserve">
（I≧Jであること）</t>
    </r>
    <rPh sb="0" eb="2">
      <t>ハンテイ</t>
    </rPh>
    <phoneticPr fontId="3"/>
  </si>
  <si>
    <t>■既設法人に係る事項（パターン１）</t>
    <rPh sb="1" eb="3">
      <t>キセツ</t>
    </rPh>
    <rPh sb="3" eb="5">
      <t>ホウジン</t>
    </rPh>
    <rPh sb="6" eb="7">
      <t>カカ</t>
    </rPh>
    <rPh sb="8" eb="10">
      <t>ジコウ</t>
    </rPh>
    <phoneticPr fontId="3"/>
  </si>
  <si>
    <t>主務大臣の確認申請に当たっての提出書類確認リスト</t>
    <rPh sb="17" eb="19">
      <t>ショルイ</t>
    </rPh>
    <phoneticPr fontId="3"/>
  </si>
  <si>
    <t>設立十年経過日と５年後の日のいずれか早い日</t>
    <rPh sb="0" eb="2">
      <t>セツリツ</t>
    </rPh>
    <rPh sb="2" eb="4">
      <t>ジュウネン</t>
    </rPh>
    <rPh sb="4" eb="6">
      <t>ケイカ</t>
    </rPh>
    <rPh sb="6" eb="7">
      <t>ビ</t>
    </rPh>
    <rPh sb="9" eb="11">
      <t>ネンゴ</t>
    </rPh>
    <rPh sb="12" eb="13">
      <t>ヒ</t>
    </rPh>
    <rPh sb="18" eb="19">
      <t>ハヤ</t>
    </rPh>
    <rPh sb="20" eb="21">
      <t>ヒ</t>
    </rPh>
    <phoneticPr fontId="3"/>
  </si>
  <si>
    <t>・</t>
    <phoneticPr fontId="3"/>
  </si>
  <si>
    <t>１－ロ　常用労働者数の維持及び常用労働者の給与額の増加【選択要件】</t>
    <rPh sb="4" eb="6">
      <t>ジョウヨウ</t>
    </rPh>
    <rPh sb="6" eb="9">
      <t>ロウドウシャ</t>
    </rPh>
    <rPh sb="9" eb="10">
      <t>スウ</t>
    </rPh>
    <rPh sb="11" eb="13">
      <t>イジ</t>
    </rPh>
    <rPh sb="13" eb="14">
      <t>オヨ</t>
    </rPh>
    <rPh sb="28" eb="30">
      <t>センタク</t>
    </rPh>
    <rPh sb="30" eb="32">
      <t>ヨウケン</t>
    </rPh>
    <phoneticPr fontId="3"/>
  </si>
  <si>
    <r>
      <t>（パターン１）既設法人の場合</t>
    </r>
    <r>
      <rPr>
        <sz val="10"/>
        <color theme="1"/>
        <rFont val="ＭＳ Ｐゴシック"/>
        <family val="3"/>
        <charset val="128"/>
        <scheme val="major"/>
      </rPr>
      <t>・・・</t>
    </r>
    <r>
      <rPr>
        <u/>
        <sz val="10"/>
        <color rgb="FFFF0000"/>
        <rFont val="ＭＳ Ｐゴシック"/>
        <family val="3"/>
        <charset val="128"/>
        <scheme val="major"/>
      </rPr>
      <t>１－イは必須。１－ロと１－ハはいずれかを選択。</t>
    </r>
    <rPh sb="7" eb="9">
      <t>キセツ</t>
    </rPh>
    <rPh sb="9" eb="11">
      <t>ホウジン</t>
    </rPh>
    <rPh sb="12" eb="14">
      <t>バアイ</t>
    </rPh>
    <rPh sb="21" eb="23">
      <t>ヒッス</t>
    </rPh>
    <rPh sb="37" eb="39">
      <t>センタク</t>
    </rPh>
    <phoneticPr fontId="3"/>
  </si>
  <si>
    <t>・</t>
    <phoneticPr fontId="3"/>
  </si>
  <si>
    <t>※自動的に該当するパターンに✔が付されます。対応する別紙様式を作成してください。</t>
    <rPh sb="1" eb="4">
      <t>ジドウテキ</t>
    </rPh>
    <rPh sb="5" eb="7">
      <t>ガイトウ</t>
    </rPh>
    <rPh sb="16" eb="17">
      <t>フ</t>
    </rPh>
    <rPh sb="22" eb="24">
      <t>タイオウ</t>
    </rPh>
    <rPh sb="26" eb="28">
      <t>ベッシ</t>
    </rPh>
    <rPh sb="28" eb="30">
      <t>ヨウシキ</t>
    </rPh>
    <rPh sb="31" eb="33">
      <t>サクセイ</t>
    </rPh>
    <phoneticPr fontId="3"/>
  </si>
  <si>
    <t>この様式は、基本事項シートを入力後、自動作成されます。</t>
    <rPh sb="2" eb="4">
      <t>ヨウシキ</t>
    </rPh>
    <rPh sb="6" eb="8">
      <t>キホン</t>
    </rPh>
    <rPh sb="8" eb="10">
      <t>ジコウ</t>
    </rPh>
    <rPh sb="14" eb="16">
      <t>ニュウリョク</t>
    </rPh>
    <rPh sb="16" eb="17">
      <t>ゴ</t>
    </rPh>
    <rPh sb="18" eb="20">
      <t>ジドウ</t>
    </rPh>
    <rPh sb="20" eb="22">
      <t>サクセイ</t>
    </rPh>
    <phoneticPr fontId="3"/>
  </si>
  <si>
    <r>
      <rPr>
        <sz val="11"/>
        <color theme="1"/>
        <rFont val="ＭＳ Ｐゴシック"/>
        <family val="3"/>
        <charset val="128"/>
        <scheme val="minor"/>
      </rPr>
      <t>確認基準事業年度における付加価値額の計算過程の根拠資料</t>
    </r>
    <r>
      <rPr>
        <sz val="10"/>
        <color theme="1"/>
        <rFont val="ＭＳ Ｐゴシック"/>
        <family val="3"/>
        <charset val="128"/>
        <scheme val="minor"/>
      </rPr>
      <t xml:space="preserve">
</t>
    </r>
    <r>
      <rPr>
        <sz val="8"/>
        <color theme="1"/>
        <rFont val="ＭＳ Ｐゴシック"/>
        <family val="3"/>
        <charset val="128"/>
        <scheme val="minor"/>
      </rPr>
      <t>（例：損益計算書等）</t>
    </r>
    <rPh sb="29" eb="30">
      <t>レイ</t>
    </rPh>
    <phoneticPr fontId="3"/>
  </si>
  <si>
    <r>
      <rPr>
        <sz val="11"/>
        <color theme="1"/>
        <rFont val="ＭＳ Ｐゴシック"/>
        <family val="3"/>
        <charset val="128"/>
        <scheme val="minor"/>
      </rPr>
      <t>確認基準事業年度の末日おける常用労働者の数の根拠資料</t>
    </r>
    <r>
      <rPr>
        <sz val="10"/>
        <color theme="1"/>
        <rFont val="ＭＳ Ｐゴシック"/>
        <family val="3"/>
        <charset val="128"/>
        <scheme val="minor"/>
      </rPr>
      <t xml:space="preserve">
</t>
    </r>
    <r>
      <rPr>
        <sz val="8"/>
        <color theme="1"/>
        <rFont val="ＭＳ Ｐゴシック"/>
        <family val="3"/>
        <charset val="128"/>
        <scheme val="minor"/>
      </rPr>
      <t>（例：労働者名簿の写し等）</t>
    </r>
    <rPh sb="0" eb="2">
      <t>カクニン</t>
    </rPh>
    <rPh sb="28" eb="29">
      <t>レイ</t>
    </rPh>
    <phoneticPr fontId="3"/>
  </si>
  <si>
    <r>
      <rPr>
        <sz val="11"/>
        <color theme="1"/>
        <rFont val="ＭＳ Ｐゴシック"/>
        <family val="3"/>
        <charset val="128"/>
        <scheme val="minor"/>
      </rPr>
      <t>確認基準事業年度における常用労働者の給与額の根拠資料</t>
    </r>
    <r>
      <rPr>
        <sz val="10"/>
        <color theme="1"/>
        <rFont val="ＭＳ Ｐゴシック"/>
        <family val="3"/>
        <charset val="128"/>
        <scheme val="minor"/>
      </rPr>
      <t xml:space="preserve">
</t>
    </r>
    <r>
      <rPr>
        <sz val="8"/>
        <color theme="1"/>
        <rFont val="ＭＳ Ｐゴシック"/>
        <family val="3"/>
        <charset val="128"/>
        <scheme val="minor"/>
      </rPr>
      <t>（例：賃金台帳・源泉徴収簿の写し等）</t>
    </r>
    <rPh sb="0" eb="2">
      <t>カクニン</t>
    </rPh>
    <rPh sb="28" eb="29">
      <t>レイ</t>
    </rPh>
    <phoneticPr fontId="3"/>
  </si>
  <si>
    <t>①　最初に申請する地域を以下のセルに選択してください。</t>
    <rPh sb="2" eb="4">
      <t>サイショ</t>
    </rPh>
    <rPh sb="5" eb="7">
      <t>シンセイ</t>
    </rPh>
    <rPh sb="9" eb="11">
      <t>チイキ</t>
    </rPh>
    <rPh sb="12" eb="14">
      <t>イカ</t>
    </rPh>
    <rPh sb="18" eb="20">
      <t>センタク</t>
    </rPh>
    <phoneticPr fontId="3"/>
  </si>
  <si>
    <t>申請する地域：</t>
    <rPh sb="0" eb="2">
      <t>シンセイ</t>
    </rPh>
    <rPh sb="4" eb="6">
      <t>チイキ</t>
    </rPh>
    <phoneticPr fontId="3"/>
  </si>
  <si>
    <t>②　「別紙１」シートに必要事項を入力してください</t>
    <rPh sb="3" eb="5">
      <t>ベッシ</t>
    </rPh>
    <rPh sb="11" eb="13">
      <t>ヒツヨウ</t>
    </rPh>
    <rPh sb="13" eb="15">
      <t>ジコウ</t>
    </rPh>
    <rPh sb="16" eb="18">
      <t>ニュウリョク</t>
    </rPh>
    <phoneticPr fontId="3"/>
  </si>
  <si>
    <t>③　「別紙１」シートの下部にある「確認を受ける要件」欄を確認し、作成が必要な別紙様式を確認します。</t>
    <rPh sb="3" eb="5">
      <t>ベッシ</t>
    </rPh>
    <rPh sb="11" eb="13">
      <t>カブ</t>
    </rPh>
    <rPh sb="26" eb="27">
      <t>ラン</t>
    </rPh>
    <rPh sb="28" eb="30">
      <t>カクニン</t>
    </rPh>
    <rPh sb="32" eb="34">
      <t>サクセイ</t>
    </rPh>
    <rPh sb="35" eb="37">
      <t>ヒツヨウ</t>
    </rPh>
    <rPh sb="38" eb="40">
      <t>ベッシ</t>
    </rPh>
    <rPh sb="40" eb="42">
      <t>ヨウシキ</t>
    </rPh>
    <rPh sb="43" eb="45">
      <t>カクニン</t>
    </rPh>
    <phoneticPr fontId="3"/>
  </si>
  <si>
    <t>④　かがみ文書は、自動作成されます。内容が正しく記載されているか確認してください。</t>
    <rPh sb="5" eb="7">
      <t>ブンショ</t>
    </rPh>
    <rPh sb="9" eb="11">
      <t>ジドウ</t>
    </rPh>
    <rPh sb="11" eb="13">
      <t>サクセイ</t>
    </rPh>
    <rPh sb="18" eb="20">
      <t>ナイヨウ</t>
    </rPh>
    <rPh sb="21" eb="22">
      <t>タダ</t>
    </rPh>
    <rPh sb="24" eb="26">
      <t>キサイ</t>
    </rPh>
    <rPh sb="32" eb="34">
      <t>カクニン</t>
    </rPh>
    <phoneticPr fontId="3"/>
  </si>
  <si>
    <t>⑤　③で確認した作成が必要な別紙様式をそれぞれ作成してください。</t>
    <rPh sb="4" eb="6">
      <t>カクニン</t>
    </rPh>
    <rPh sb="8" eb="10">
      <t>サクセイ</t>
    </rPh>
    <rPh sb="11" eb="13">
      <t>ヒツヨウ</t>
    </rPh>
    <rPh sb="14" eb="16">
      <t>ベッシ</t>
    </rPh>
    <rPh sb="16" eb="18">
      <t>ヨウシキ</t>
    </rPh>
    <rPh sb="23" eb="25">
      <t>サクセイ</t>
    </rPh>
    <phoneticPr fontId="3"/>
  </si>
  <si>
    <t>⑥　チェックリストを確認し、必要な資料を用意してください。</t>
    <rPh sb="10" eb="12">
      <t>カクニン</t>
    </rPh>
    <rPh sb="14" eb="16">
      <t>ヒツヨウ</t>
    </rPh>
    <rPh sb="17" eb="19">
      <t>シリョウ</t>
    </rPh>
    <rPh sb="20" eb="22">
      <t>ヨウイ</t>
    </rPh>
    <phoneticPr fontId="3"/>
  </si>
  <si>
    <t>代表者職・氏名</t>
    <rPh sb="0" eb="3">
      <t>ダイヒョウシャ</t>
    </rPh>
    <rPh sb="3" eb="4">
      <t>ショク</t>
    </rPh>
    <rPh sb="5" eb="7">
      <t>シメイ</t>
    </rPh>
    <phoneticPr fontId="3"/>
  </si>
  <si>
    <t>はじめに</t>
    <phoneticPr fontId="3"/>
  </si>
  <si>
    <t>（設立区分）</t>
    <rPh sb="1" eb="3">
      <t>セツリツ</t>
    </rPh>
    <rPh sb="3" eb="5">
      <t>クブン</t>
    </rPh>
    <phoneticPr fontId="3"/>
  </si>
  <si>
    <t>設立日・設立区分</t>
    <rPh sb="0" eb="2">
      <t>セツリツ</t>
    </rPh>
    <rPh sb="2" eb="3">
      <t>ビ</t>
    </rPh>
    <rPh sb="4" eb="6">
      <t>セツリツ</t>
    </rPh>
    <rPh sb="6" eb="8">
      <t>クブン</t>
    </rPh>
    <phoneticPr fontId="3"/>
  </si>
  <si>
    <t>担当者</t>
    <rPh sb="0" eb="3">
      <t>タントウシャ</t>
    </rPh>
    <phoneticPr fontId="3"/>
  </si>
  <si>
    <t>認定日・認定番号</t>
    <rPh sb="0" eb="2">
      <t>ニンテイ</t>
    </rPh>
    <rPh sb="2" eb="3">
      <t>ビ</t>
    </rPh>
    <rPh sb="4" eb="6">
      <t>ニンテイ</t>
    </rPh>
    <rPh sb="6" eb="8">
      <t>バンゴウ</t>
    </rPh>
    <phoneticPr fontId="3"/>
  </si>
  <si>
    <t>（認定番号）</t>
    <rPh sb="1" eb="3">
      <t>ニンテイ</t>
    </rPh>
    <rPh sb="3" eb="5">
      <t>バンゴウ</t>
    </rPh>
    <phoneticPr fontId="3"/>
  </si>
  <si>
    <t>-</t>
    <phoneticPr fontId="3"/>
  </si>
  <si>
    <t>-</t>
    <phoneticPr fontId="3"/>
  </si>
  <si>
    <t>当初公開版</t>
    <rPh sb="0" eb="2">
      <t>トウショ</t>
    </rPh>
    <rPh sb="2" eb="5">
      <t>コウカイバン</t>
    </rPh>
    <phoneticPr fontId="3"/>
  </si>
  <si>
    <t>配布時には、「はじめに」より左のシートは非表示とし、「ファイル」→「ブックの保護」→「ブック構成の保護」を行う、なお、パスワードは以下のとおり。</t>
    <rPh sb="0" eb="3">
      <t>ハイフジ</t>
    </rPh>
    <rPh sb="14" eb="15">
      <t>ヒダリ</t>
    </rPh>
    <rPh sb="20" eb="23">
      <t>ヒヒョウジ</t>
    </rPh>
    <rPh sb="38" eb="40">
      <t>ホゴ</t>
    </rPh>
    <rPh sb="46" eb="48">
      <t>コウセイ</t>
    </rPh>
    <rPh sb="49" eb="51">
      <t>ホゴ</t>
    </rPh>
    <rPh sb="53" eb="54">
      <t>オコナ</t>
    </rPh>
    <rPh sb="65" eb="67">
      <t>イカ</t>
    </rPh>
    <phoneticPr fontId="3"/>
  </si>
  <si>
    <t>okinawa1972</t>
    <phoneticPr fontId="3"/>
  </si>
  <si>
    <t>また、各シートも保護すること（パスワードは上記と同じ）。</t>
    <rPh sb="3" eb="4">
      <t>カク</t>
    </rPh>
    <rPh sb="8" eb="10">
      <t>ホゴ</t>
    </rPh>
    <rPh sb="21" eb="23">
      <t>ジョウキ</t>
    </rPh>
    <rPh sb="24" eb="25">
      <t>オナ</t>
    </rPh>
    <phoneticPr fontId="3"/>
  </si>
  <si>
    <t>対象事業が
付加価値額の増加（見込み）に寄与する理由</t>
    <rPh sb="0" eb="2">
      <t>タイショウ</t>
    </rPh>
    <rPh sb="2" eb="4">
      <t>ジギョウ</t>
    </rPh>
    <phoneticPr fontId="3"/>
  </si>
  <si>
    <r>
      <t>※　</t>
    </r>
    <r>
      <rPr>
        <b/>
        <u/>
        <sz val="10"/>
        <color theme="1"/>
        <rFont val="ＭＳ Ｐゴシック"/>
        <family val="3"/>
        <charset val="128"/>
      </rPr>
      <t>確認基準事業年度については、損益計算書等計算過程で用いた数字の根拠となる資料</t>
    </r>
    <r>
      <rPr>
        <sz val="10"/>
        <color theme="1"/>
        <rFont val="ＭＳ Ｐゴシック"/>
        <family val="3"/>
        <charset val="128"/>
      </rPr>
      <t>を添付してください。</t>
    </r>
    <rPh sb="2" eb="4">
      <t>カクニン</t>
    </rPh>
    <rPh sb="4" eb="6">
      <t>キジュン</t>
    </rPh>
    <rPh sb="6" eb="8">
      <t>ジギョウ</t>
    </rPh>
    <rPh sb="8" eb="10">
      <t>ネンド</t>
    </rPh>
    <rPh sb="16" eb="18">
      <t>ソンエキ</t>
    </rPh>
    <rPh sb="18" eb="21">
      <t>ケイサンショ</t>
    </rPh>
    <rPh sb="21" eb="22">
      <t>トウ</t>
    </rPh>
    <rPh sb="22" eb="24">
      <t>ケイサン</t>
    </rPh>
    <rPh sb="24" eb="26">
      <t>カテイ</t>
    </rPh>
    <rPh sb="27" eb="28">
      <t>モチ</t>
    </rPh>
    <rPh sb="30" eb="32">
      <t>スウジ</t>
    </rPh>
    <rPh sb="33" eb="35">
      <t>コンキョ</t>
    </rPh>
    <rPh sb="38" eb="40">
      <t>シリョウ</t>
    </rPh>
    <rPh sb="41" eb="43">
      <t>テンプ</t>
    </rPh>
    <phoneticPr fontId="3"/>
  </si>
  <si>
    <r>
      <t>※　事業年度が１年に満たない場合は、自動的に１年に換算した⑦付加価値額を計算しますので、</t>
    </r>
    <r>
      <rPr>
        <b/>
        <u/>
        <sz val="10"/>
        <color theme="1"/>
        <rFont val="ＭＳ Ｐゴシック"/>
        <family val="3"/>
        <charset val="128"/>
      </rPr>
      <t>②～⑥の欄は換算前の金額を記載</t>
    </r>
    <r>
      <rPr>
        <sz val="10"/>
        <color theme="1"/>
        <rFont val="ＭＳ Ｐゴシック"/>
        <family val="3"/>
        <charset val="128"/>
      </rPr>
      <t>してください。</t>
    </r>
    <rPh sb="2" eb="4">
      <t>ジギョウ</t>
    </rPh>
    <rPh sb="4" eb="6">
      <t>ネンド</t>
    </rPh>
    <rPh sb="8" eb="9">
      <t>ネン</t>
    </rPh>
    <rPh sb="10" eb="11">
      <t>ミ</t>
    </rPh>
    <rPh sb="14" eb="16">
      <t>バアイ</t>
    </rPh>
    <rPh sb="18" eb="21">
      <t>ジドウテキ</t>
    </rPh>
    <rPh sb="23" eb="24">
      <t>ネン</t>
    </rPh>
    <rPh sb="25" eb="27">
      <t>カンサン</t>
    </rPh>
    <rPh sb="30" eb="32">
      <t>フカ</t>
    </rPh>
    <rPh sb="32" eb="35">
      <t>カチガク</t>
    </rPh>
    <rPh sb="36" eb="38">
      <t>ケイサン</t>
    </rPh>
    <rPh sb="48" eb="49">
      <t>ラン</t>
    </rPh>
    <rPh sb="50" eb="52">
      <t>カンサン</t>
    </rPh>
    <rPh sb="52" eb="53">
      <t>マエ</t>
    </rPh>
    <rPh sb="54" eb="56">
      <t>キンガク</t>
    </rPh>
    <rPh sb="57" eb="59">
      <t>キサイ</t>
    </rPh>
    <phoneticPr fontId="3"/>
  </si>
  <si>
    <t>※　確認を受けようとする期間内を記載してください。</t>
    <rPh sb="2" eb="4">
      <t>カクニン</t>
    </rPh>
    <rPh sb="5" eb="6">
      <t>ウ</t>
    </rPh>
    <rPh sb="12" eb="15">
      <t>キカンナイ</t>
    </rPh>
    <rPh sb="16" eb="18">
      <t>キサイ</t>
    </rPh>
    <phoneticPr fontId="3"/>
  </si>
  <si>
    <r>
      <t>※　</t>
    </r>
    <r>
      <rPr>
        <b/>
        <u/>
        <sz val="10"/>
        <rFont val="ＭＳ Ｐゴシック"/>
        <family val="3"/>
        <charset val="128"/>
      </rPr>
      <t>単位を必ず記載</t>
    </r>
    <r>
      <rPr>
        <sz val="10"/>
        <rFont val="ＭＳ Ｐゴシック"/>
        <family val="3"/>
        <charset val="128"/>
      </rPr>
      <t>してください。（例：円、千円、百万円　等）</t>
    </r>
    <rPh sb="2" eb="4">
      <t>タンイ</t>
    </rPh>
    <rPh sb="5" eb="6">
      <t>カナラ</t>
    </rPh>
    <rPh sb="7" eb="9">
      <t>キサイ</t>
    </rPh>
    <rPh sb="17" eb="18">
      <t>レイ</t>
    </rPh>
    <rPh sb="19" eb="20">
      <t>エン</t>
    </rPh>
    <rPh sb="21" eb="23">
      <t>センエン</t>
    </rPh>
    <rPh sb="24" eb="27">
      <t>ヒャクマンエン</t>
    </rPh>
    <rPh sb="28" eb="29">
      <t>トウ</t>
    </rPh>
    <phoneticPr fontId="3"/>
  </si>
  <si>
    <t>※　付加価値額＝売上高 - 費用総額 ＋ 給与総額 ＋ 租税公課</t>
    <rPh sb="2" eb="4">
      <t>フカ</t>
    </rPh>
    <rPh sb="4" eb="7">
      <t>カチガク</t>
    </rPh>
    <rPh sb="8" eb="11">
      <t>ウリアゲダカ</t>
    </rPh>
    <rPh sb="14" eb="16">
      <t>ヒヨウ</t>
    </rPh>
    <rPh sb="16" eb="18">
      <t>ソウガク</t>
    </rPh>
    <rPh sb="21" eb="23">
      <t>キュウヨ</t>
    </rPh>
    <rPh sb="23" eb="25">
      <t>ソウガク</t>
    </rPh>
    <rPh sb="28" eb="30">
      <t>ソゼイ</t>
    </rPh>
    <rPh sb="30" eb="32">
      <t>コウカ</t>
    </rPh>
    <phoneticPr fontId="3"/>
  </si>
  <si>
    <t>※　費用総額＝ 売上原価 ＋ 販売費及び一般管理費</t>
    <rPh sb="2" eb="4">
      <t>ヒヨウ</t>
    </rPh>
    <rPh sb="4" eb="6">
      <t>ソウガク</t>
    </rPh>
    <rPh sb="8" eb="10">
      <t>ウリアゲ</t>
    </rPh>
    <rPh sb="10" eb="12">
      <t>ゲンカ</t>
    </rPh>
    <rPh sb="15" eb="18">
      <t>ハンバイヒ</t>
    </rPh>
    <rPh sb="18" eb="19">
      <t>オヨ</t>
    </rPh>
    <rPh sb="20" eb="22">
      <t>イッパン</t>
    </rPh>
    <rPh sb="22" eb="25">
      <t>カンリヒ</t>
    </rPh>
    <phoneticPr fontId="3"/>
  </si>
  <si>
    <r>
      <rPr>
        <sz val="10"/>
        <color rgb="FF000000"/>
        <rFont val="ＭＳ Ｐゴシック"/>
        <family val="3"/>
        <charset val="128"/>
      </rPr>
      <t>※　</t>
    </r>
    <r>
      <rPr>
        <b/>
        <u/>
        <sz val="10"/>
        <color rgb="FF000000"/>
        <rFont val="ＭＳ Ｐゴシック"/>
        <family val="3"/>
        <charset val="128"/>
      </rPr>
      <t xml:space="preserve">労働者名簿の写し等確認基準事業年度の末日における常用労働者の人数を確認できる書類を添付してください。
</t>
    </r>
    <r>
      <rPr>
        <sz val="10"/>
        <color rgb="FF000000"/>
        <rFont val="ＭＳ Ｐゴシック"/>
        <family val="3"/>
        <charset val="128"/>
      </rPr>
      <t>※　確認を受けようとする期間内を記載してください。
※　その他記載にあたっては、以下の用語の定義を必ずご覧ください。</t>
    </r>
    <rPh sb="11" eb="13">
      <t>カクニン</t>
    </rPh>
    <phoneticPr fontId="3"/>
  </si>
  <si>
    <t>対象事業が平均一人当たり給与額の
増加（見込み）に寄与する理由</t>
    <rPh sb="0" eb="2">
      <t>タイショウ</t>
    </rPh>
    <rPh sb="2" eb="4">
      <t>ジギョウ</t>
    </rPh>
    <rPh sb="5" eb="7">
      <t>ヘイキン</t>
    </rPh>
    <rPh sb="7" eb="9">
      <t>ヒトリ</t>
    </rPh>
    <rPh sb="9" eb="10">
      <t>ア</t>
    </rPh>
    <rPh sb="12" eb="15">
      <t>キュウヨガク</t>
    </rPh>
    <phoneticPr fontId="3"/>
  </si>
  <si>
    <r>
      <rPr>
        <sz val="10"/>
        <color rgb="FF000000"/>
        <rFont val="ＭＳ Ｐゴシック"/>
        <family val="3"/>
        <charset val="128"/>
      </rPr>
      <t>※　</t>
    </r>
    <r>
      <rPr>
        <b/>
        <u/>
        <sz val="10"/>
        <color rgb="FF000000"/>
        <rFont val="ＭＳ Ｐゴシック"/>
        <family val="3"/>
        <charset val="128"/>
      </rPr>
      <t xml:space="preserve">賃金台帳・源泉徴収簿の写し等確認基準事業年度における常用労働者の給与額を確認できる書類を添付してください。
</t>
    </r>
    <r>
      <rPr>
        <sz val="10"/>
        <color rgb="FF000000"/>
        <rFont val="ＭＳ Ｐゴシック"/>
        <family val="3"/>
        <charset val="128"/>
      </rPr>
      <t>※　その他記載にあたっては、前ページの用語の定義を必ずご覧ください。</t>
    </r>
    <rPh sb="16" eb="18">
      <t>カクニン</t>
    </rPh>
    <rPh sb="70" eb="71">
      <t>マエ</t>
    </rPh>
    <phoneticPr fontId="3"/>
  </si>
  <si>
    <r>
      <t>※　</t>
    </r>
    <r>
      <rPr>
        <b/>
        <u/>
        <sz val="10"/>
        <color rgb="FF000000"/>
        <rFont val="ＭＳ Ｐゴシック"/>
        <family val="3"/>
        <charset val="128"/>
      </rPr>
      <t>賃金台帳・源泉徴収簿の写し等確認基準事業年度における常用労働者の給与額を確認できる書類を添付</t>
    </r>
    <r>
      <rPr>
        <sz val="10"/>
        <color rgb="FF000000"/>
        <rFont val="ＭＳ Ｐゴシック"/>
        <family val="3"/>
        <charset val="128"/>
      </rPr>
      <t>してください。
※　その他記載にあたっては、以下の用語の定義を必ずご覧ください。</t>
    </r>
    <rPh sb="16" eb="18">
      <t>カクニン</t>
    </rPh>
    <phoneticPr fontId="3"/>
  </si>
  <si>
    <t>※　要提出欄が「○」「●」「△」となっている書類を提出してください。</t>
    <rPh sb="2" eb="3">
      <t>ヨウ</t>
    </rPh>
    <rPh sb="3" eb="5">
      <t>テイシュツ</t>
    </rPh>
    <rPh sb="5" eb="6">
      <t>ラン</t>
    </rPh>
    <rPh sb="22" eb="24">
      <t>ショルイ</t>
    </rPh>
    <rPh sb="25" eb="27">
      <t>テイシュツ</t>
    </rPh>
    <phoneticPr fontId="3"/>
  </si>
  <si>
    <t>「対象事業が付加価値額等の増加（見込み）に寄与する理由」欄の追加</t>
    <rPh sb="1" eb="3">
      <t>タイショウ</t>
    </rPh>
    <rPh sb="3" eb="5">
      <t>ジギョウ</t>
    </rPh>
    <rPh sb="11" eb="12">
      <t>トウ</t>
    </rPh>
    <rPh sb="28" eb="29">
      <t>ラン</t>
    </rPh>
    <rPh sb="30" eb="32">
      <t>ツイカ</t>
    </rPh>
    <phoneticPr fontId="3"/>
  </si>
  <si>
    <t>別紙２・３</t>
    <rPh sb="0" eb="2">
      <t>ベッシ</t>
    </rPh>
    <phoneticPr fontId="3"/>
  </si>
  <si>
    <t>対象事業が常用労働者数の増加又は維持（見込み）に寄与する理由</t>
    <rPh sb="0" eb="2">
      <t>タイショウ</t>
    </rPh>
    <rPh sb="2" eb="4">
      <t>ジギョウ</t>
    </rPh>
    <rPh sb="5" eb="7">
      <t>ジョウヨウ</t>
    </rPh>
    <rPh sb="7" eb="10">
      <t>ロウドウシャ</t>
    </rPh>
    <rPh sb="10" eb="11">
      <t>スウ</t>
    </rPh>
    <rPh sb="14" eb="15">
      <t>マタ</t>
    </rPh>
    <rPh sb="16" eb="18">
      <t>イジ</t>
    </rPh>
    <phoneticPr fontId="3"/>
  </si>
  <si>
    <r>
      <rPr>
        <b/>
        <u/>
        <sz val="11"/>
        <color theme="1"/>
        <rFont val="ＭＳ Ｐゴシック"/>
        <family val="3"/>
        <charset val="128"/>
      </rPr>
      <t>終了事業年度における</t>
    </r>
    <r>
      <rPr>
        <sz val="11"/>
        <color theme="1"/>
        <rFont val="ＭＳ Ｐゴシック"/>
        <family val="3"/>
        <charset val="128"/>
      </rPr>
      <t xml:space="preserve">平均一人当たり給与額（B）が
</t>
    </r>
    <r>
      <rPr>
        <b/>
        <u/>
        <sz val="11"/>
        <color theme="1"/>
        <rFont val="ＭＳ Ｐゴシック"/>
        <family val="3"/>
        <charset val="128"/>
      </rPr>
      <t>開始事業年度における</t>
    </r>
    <r>
      <rPr>
        <sz val="11"/>
        <color theme="1"/>
        <rFont val="ＭＳ Ｐゴシック"/>
        <family val="3"/>
        <charset val="128"/>
      </rPr>
      <t>平均一人当たり給与額（A）を
上回ると見込まれる理由</t>
    </r>
    <rPh sb="0" eb="2">
      <t>シュウリョウ</t>
    </rPh>
    <rPh sb="2" eb="4">
      <t>ジギョウ</t>
    </rPh>
    <rPh sb="4" eb="6">
      <t>ネンド</t>
    </rPh>
    <rPh sb="10" eb="12">
      <t>ヘイキン</t>
    </rPh>
    <rPh sb="12" eb="14">
      <t>ヒトリ</t>
    </rPh>
    <rPh sb="14" eb="15">
      <t>ア</t>
    </rPh>
    <rPh sb="17" eb="20">
      <t>キュウヨガク</t>
    </rPh>
    <rPh sb="25" eb="27">
      <t>カイシ</t>
    </rPh>
    <rPh sb="27" eb="29">
      <t>ジギョウ</t>
    </rPh>
    <rPh sb="29" eb="31">
      <t>ネンド</t>
    </rPh>
    <rPh sb="50" eb="52">
      <t>ウワマワ</t>
    </rPh>
    <rPh sb="54" eb="56">
      <t>ミコ</t>
    </rPh>
    <rPh sb="59" eb="61">
      <t>リユウ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</si>
</sst>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0%"/>
    <numFmt numFmtId="178" formatCode="0.000%"/>
    <numFmt numFmtId="179" formatCode="&quot;（ &quot;0&quot; 年間）&quot;"/>
    <numFmt numFmtId="180" formatCode="&quot; &quot;0&quot; 年間&quot;"/>
    <numFmt numFmtId="181" formatCode="0&quot;期&quot;&quot;目&quot;"/>
    <numFmt numFmtId="182" formatCode="ge\.m\.d"/>
    <numFmt numFmtId="183" formatCode="yyyy&quot;年&quot;\(ggge&quot;年&quot;\)\ m&quot;月&quot;d&quot;日&quot;"/>
    <numFmt numFmtId="184" formatCode="ge\.m\.d&quot;～&quot;"/>
    <numFmt numFmtId="185" formatCode="0&quot;か&quot;&quot;月&quot;"/>
    <numFmt numFmtId="186" formatCode="0000000000000"/>
    <numFmt numFmtId="187" formatCode="[&lt;=999]000;[&lt;=9999]000\-00;000\-0000"/>
  </numFmts>
  <fonts count="57">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b/>
      <sz val="9"/>
      <color indexed="81"/>
      <name val="MS P 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3"/>
      <charset val="128"/>
    </font>
    <font>
      <b/>
      <sz val="11"/>
      <color theme="1"/>
      <name val="ＭＳ Ｐゴシック"/>
      <family val="3"/>
      <charset val="128"/>
      <scheme val="minor"/>
    </font>
    <font>
      <u/>
      <sz val="11"/>
      <color theme="10"/>
      <name val="ＭＳ Ｐゴシック"/>
      <family val="2"/>
      <charset val="128"/>
      <scheme val="minor"/>
    </font>
    <font>
      <sz val="10"/>
      <color theme="1"/>
      <name val="ＭＳ Ｐゴシック"/>
      <family val="2"/>
      <charset val="128"/>
      <scheme val="minor"/>
    </font>
    <font>
      <b/>
      <sz val="11"/>
      <color theme="1"/>
      <name val="ＭＳ Ｐゴシック"/>
      <family val="3"/>
      <charset val="128"/>
    </font>
    <font>
      <sz val="20"/>
      <color rgb="FFFF0000"/>
      <name val="ＭＳ Ｐゴシック"/>
      <family val="3"/>
      <charset val="128"/>
    </font>
    <font>
      <sz val="10"/>
      <color rgb="FF000000"/>
      <name val="ＭＳ Ｐゴシック"/>
      <family val="3"/>
      <charset val="128"/>
    </font>
    <font>
      <b/>
      <u/>
      <sz val="10"/>
      <color rgb="FF000000"/>
      <name val="ＭＳ Ｐゴシック"/>
      <family val="3"/>
      <charset val="128"/>
    </font>
    <font>
      <sz val="10"/>
      <color theme="1"/>
      <name val="ＭＳ Ｐゴシック"/>
      <family val="3"/>
      <charset val="128"/>
      <scheme val="minor"/>
    </font>
    <font>
      <sz val="11"/>
      <color theme="1"/>
      <name val="ＭＳ 明朝"/>
      <family val="1"/>
      <charset val="128"/>
    </font>
    <font>
      <b/>
      <sz val="11"/>
      <color theme="1"/>
      <name val="ＭＳ 明朝"/>
      <family val="1"/>
      <charset val="128"/>
    </font>
    <font>
      <sz val="24"/>
      <color rgb="FFFF0000"/>
      <name val="ＭＳ Ｐゴシック"/>
      <family val="3"/>
      <charset val="128"/>
    </font>
    <font>
      <b/>
      <u/>
      <sz val="12"/>
      <color indexed="30"/>
      <name val="ＭＳ Ｐゴシック"/>
      <family val="3"/>
      <charset val="128"/>
      <scheme val="minor"/>
    </font>
    <font>
      <b/>
      <sz val="10"/>
      <color theme="1"/>
      <name val="ＭＳ Ｐゴシック"/>
      <family val="3"/>
      <charset val="128"/>
    </font>
    <font>
      <sz val="9"/>
      <name val="ＭＳ Ｐゴシック"/>
      <family val="3"/>
      <charset val="128"/>
    </font>
    <font>
      <sz val="14"/>
      <color theme="1"/>
      <name val="ＭＳ Ｐゴシック"/>
      <family val="3"/>
      <charset val="128"/>
      <scheme val="minor"/>
    </font>
    <font>
      <sz val="11"/>
      <color theme="1"/>
      <name val="ＭＳ Ｐゴシック"/>
      <family val="3"/>
      <charset val="128"/>
      <scheme val="minor"/>
    </font>
    <font>
      <sz val="18"/>
      <color rgb="FFFFFF00"/>
      <name val="ＭＳ Ｐゴシック"/>
      <family val="3"/>
      <charset val="128"/>
    </font>
    <font>
      <sz val="16"/>
      <color rgb="FFFFFF00"/>
      <name val="ＭＳ Ｐゴシック"/>
      <family val="3"/>
      <charset val="128"/>
    </font>
    <font>
      <b/>
      <sz val="12"/>
      <color theme="1"/>
      <name val="ＭＳ Ｐゴシック"/>
      <family val="3"/>
      <charset val="128"/>
      <scheme val="minor"/>
    </font>
    <font>
      <b/>
      <u/>
      <sz val="10"/>
      <color theme="1"/>
      <name val="ＭＳ Ｐゴシック"/>
      <family val="3"/>
      <charset val="128"/>
    </font>
    <font>
      <sz val="10"/>
      <name val="ＭＳ Ｐゴシック"/>
      <family val="3"/>
      <charset val="128"/>
    </font>
    <font>
      <b/>
      <u/>
      <sz val="10"/>
      <name val="ＭＳ Ｐゴシック"/>
      <family val="3"/>
      <charset val="128"/>
    </font>
    <font>
      <sz val="11"/>
      <color theme="1"/>
      <name val="ＭＳ Ｐゴシック"/>
      <family val="3"/>
      <charset val="128"/>
      <scheme val="major"/>
    </font>
    <font>
      <sz val="14"/>
      <color theme="1"/>
      <name val="ＭＳ Ｐゴシック"/>
      <family val="3"/>
      <charset val="128"/>
      <scheme val="major"/>
    </font>
    <font>
      <u/>
      <sz val="11"/>
      <color theme="10"/>
      <name val="ＭＳ Ｐゴシック"/>
      <family val="3"/>
      <charset val="128"/>
      <scheme val="major"/>
    </font>
    <font>
      <sz val="10"/>
      <color theme="1"/>
      <name val="ＭＳ Ｐゴシック"/>
      <family val="3"/>
      <charset val="128"/>
      <scheme val="major"/>
    </font>
    <font>
      <sz val="12"/>
      <color theme="1"/>
      <name val="ＭＳ Ｐゴシック"/>
      <family val="3"/>
      <charset val="128"/>
      <scheme val="minor"/>
    </font>
    <font>
      <sz val="18"/>
      <color rgb="FFFFFF00"/>
      <name val="ＭＳ Ｐゴシック"/>
      <family val="3"/>
      <charset val="128"/>
      <scheme val="minor"/>
    </font>
    <font>
      <sz val="14"/>
      <color rgb="FFFF0000"/>
      <name val="ＭＳ Ｐゴシック"/>
      <family val="3"/>
      <charset val="128"/>
      <scheme val="minor"/>
    </font>
    <font>
      <u/>
      <sz val="11"/>
      <color theme="7"/>
      <name val="ＭＳ Ｐゴシック"/>
      <family val="3"/>
      <charset val="128"/>
      <scheme val="minor"/>
    </font>
    <font>
      <sz val="11"/>
      <color rgb="FFFFFF00"/>
      <name val="ＭＳ Ｐゴシック"/>
      <family val="3"/>
      <charset val="128"/>
      <scheme val="major"/>
    </font>
    <font>
      <sz val="16"/>
      <color rgb="FFFFFF00"/>
      <name val="ＭＳ Ｐゴシック"/>
      <family val="3"/>
      <charset val="128"/>
      <scheme val="major"/>
    </font>
    <font>
      <b/>
      <sz val="11"/>
      <color theme="1"/>
      <name val="ＭＳ Ｐゴシック"/>
      <family val="3"/>
      <charset val="128"/>
      <scheme val="major"/>
    </font>
    <font>
      <sz val="11"/>
      <color rgb="FFFF0000"/>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
      <u/>
      <sz val="10"/>
      <color rgb="FFFF0000"/>
      <name val="ＭＳ Ｐゴシック"/>
      <family val="3"/>
      <charset val="128"/>
      <scheme val="major"/>
    </font>
    <font>
      <sz val="9"/>
      <color theme="1"/>
      <name val="ＭＳ Ｐゴシック"/>
      <family val="3"/>
      <charset val="128"/>
      <scheme val="minor"/>
    </font>
    <font>
      <sz val="9"/>
      <color theme="1"/>
      <name val="ＭＳ Ｐゴシック"/>
      <family val="2"/>
      <charset val="128"/>
      <scheme val="minor"/>
    </font>
    <font>
      <b/>
      <sz val="9"/>
      <color theme="1"/>
      <name val="ＭＳ Ｐゴシック"/>
      <family val="3"/>
      <charset val="128"/>
      <scheme val="major"/>
    </font>
    <font>
      <sz val="6"/>
      <color theme="1"/>
      <name val="ＭＳ Ｐゴシック"/>
      <family val="2"/>
      <charset val="128"/>
      <scheme val="minor"/>
    </font>
    <font>
      <sz val="8"/>
      <color theme="1"/>
      <name val="ＭＳ Ｐゴシック"/>
      <family val="3"/>
      <charset val="128"/>
    </font>
    <font>
      <sz val="8"/>
      <color theme="1"/>
      <name val="ＭＳ Ｐゴシック"/>
      <family val="3"/>
      <charset val="128"/>
      <scheme val="minor"/>
    </font>
    <font>
      <u/>
      <sz val="11"/>
      <color rgb="FF0070C0"/>
      <name val="ＭＳ Ｐゴシック"/>
      <family val="2"/>
      <charset val="128"/>
      <scheme val="minor"/>
    </font>
    <font>
      <sz val="8"/>
      <color rgb="FFFF0000"/>
      <name val="ＭＳ Ｐゴシック"/>
      <family val="3"/>
      <charset val="128"/>
      <scheme val="major"/>
    </font>
    <font>
      <b/>
      <sz val="14"/>
      <color theme="1"/>
      <name val="ＭＳ Ｐゴシック"/>
      <family val="3"/>
      <charset val="128"/>
      <scheme val="minor"/>
    </font>
    <font>
      <b/>
      <u/>
      <sz val="11"/>
      <color theme="1"/>
      <name val="ＭＳ Ｐゴシック"/>
      <family val="3"/>
      <charset val="128"/>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808080"/>
        <bgColor indexed="64"/>
      </patternFill>
    </fill>
    <fill>
      <patternFill patternType="solid">
        <fgColor rgb="FFFCE4D6"/>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hair">
        <color auto="1"/>
      </left>
      <right style="thin">
        <color indexed="64"/>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auto="1"/>
      </left>
      <right/>
      <top style="hair">
        <color auto="1"/>
      </top>
      <bottom style="hair">
        <color auto="1"/>
      </bottom>
      <diagonal/>
    </border>
    <border>
      <left style="thin">
        <color indexed="64"/>
      </left>
      <right style="thin">
        <color indexed="64"/>
      </right>
      <top style="thin">
        <color indexed="64"/>
      </top>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style="thin">
        <color indexed="64"/>
      </left>
      <right/>
      <top style="hair">
        <color auto="1"/>
      </top>
      <bottom style="hair">
        <color auto="1"/>
      </bottom>
      <diagonal/>
    </border>
    <border>
      <left/>
      <right/>
      <top style="hair">
        <color auto="1"/>
      </top>
      <bottom style="hair">
        <color auto="1"/>
      </bottom>
      <diagonal/>
    </border>
    <border>
      <left style="thin">
        <color indexed="64"/>
      </left>
      <right/>
      <top style="thin">
        <color indexed="64"/>
      </top>
      <bottom style="hair">
        <color auto="1"/>
      </bottom>
      <diagonal/>
    </border>
    <border>
      <left style="thin">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auto="1"/>
      </top>
      <bottom/>
      <diagonal/>
    </border>
    <border>
      <left style="hair">
        <color auto="1"/>
      </left>
      <right style="hair">
        <color auto="1"/>
      </right>
      <top style="medium">
        <color indexed="64"/>
      </top>
      <bottom style="medium">
        <color indexed="64"/>
      </bottom>
      <diagonal/>
    </border>
    <border>
      <left style="hair">
        <color auto="1"/>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auto="1"/>
      </right>
      <top style="thin">
        <color indexed="64"/>
      </top>
      <bottom style="thin">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hair">
        <color auto="1"/>
      </top>
      <bottom/>
      <diagonal/>
    </border>
    <border>
      <left/>
      <right style="medium">
        <color indexed="64"/>
      </right>
      <top style="thin">
        <color indexed="64"/>
      </top>
      <bottom style="thin">
        <color indexed="64"/>
      </bottom>
      <diagonal/>
    </border>
    <border>
      <left/>
      <right style="hair">
        <color auto="1"/>
      </right>
      <top style="medium">
        <color indexed="64"/>
      </top>
      <bottom style="medium">
        <color indexed="64"/>
      </bottom>
      <diagonal/>
    </border>
    <border>
      <left style="thin">
        <color indexed="64"/>
      </left>
      <right/>
      <top style="hair">
        <color auto="1"/>
      </top>
      <bottom style="medium">
        <color indexed="64"/>
      </bottom>
      <diagonal/>
    </border>
    <border>
      <left/>
      <right/>
      <top style="medium">
        <color indexed="64"/>
      </top>
      <bottom style="thin">
        <color indexed="64"/>
      </bottom>
      <diagonal/>
    </border>
    <border>
      <left style="hair">
        <color auto="1"/>
      </left>
      <right/>
      <top style="thin">
        <color indexed="64"/>
      </top>
      <bottom style="hair">
        <color auto="1"/>
      </bottom>
      <diagonal/>
    </border>
    <border>
      <left style="hair">
        <color auto="1"/>
      </left>
      <right/>
      <top style="hair">
        <color auto="1"/>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bottom/>
      <diagonal/>
    </border>
    <border>
      <left style="hair">
        <color auto="1"/>
      </left>
      <right style="thin">
        <color indexed="64"/>
      </right>
      <top/>
      <bottom/>
      <diagonal/>
    </border>
    <border>
      <left style="hair">
        <color auto="1"/>
      </left>
      <right style="thin">
        <color indexed="64"/>
      </right>
      <top style="thin">
        <color indexed="64"/>
      </top>
      <bottom style="hair">
        <color auto="1"/>
      </bottom>
      <diagonal/>
    </border>
    <border>
      <left style="hair">
        <color auto="1"/>
      </left>
      <right style="thin">
        <color indexed="64"/>
      </right>
      <top style="hair">
        <color auto="1"/>
      </top>
      <bottom style="medium">
        <color indexed="64"/>
      </bottom>
      <diagonal/>
    </border>
    <border>
      <left/>
      <right/>
      <top style="hair">
        <color auto="1"/>
      </top>
      <bottom/>
      <diagonal/>
    </border>
    <border>
      <left style="hair">
        <color auto="1"/>
      </left>
      <right style="medium">
        <color indexed="64"/>
      </right>
      <top style="medium">
        <color indexed="64"/>
      </top>
      <bottom style="medium">
        <color indexed="64"/>
      </bottom>
      <diagonal/>
    </border>
    <border>
      <left style="thin">
        <color indexed="64"/>
      </left>
      <right style="hair">
        <color auto="1"/>
      </right>
      <top style="thin">
        <color indexed="64"/>
      </top>
      <bottom style="hair">
        <color auto="1"/>
      </bottom>
      <diagonal/>
    </border>
    <border>
      <left style="hair">
        <color indexed="64"/>
      </left>
      <right style="hair">
        <color indexed="64"/>
      </right>
      <top style="thin">
        <color indexed="64"/>
      </top>
      <bottom style="hair">
        <color auto="1"/>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top/>
      <bottom style="medium">
        <color indexed="64"/>
      </bottom>
      <diagonal/>
    </border>
    <border>
      <left style="thin">
        <color indexed="64"/>
      </left>
      <right/>
      <top/>
      <bottom style="hair">
        <color auto="1"/>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auto="1"/>
      </top>
      <bottom/>
      <diagonal/>
    </border>
    <border>
      <left style="thin">
        <color indexed="64"/>
      </left>
      <right style="medium">
        <color indexed="64"/>
      </right>
      <top/>
      <bottom style="thin">
        <color indexed="64"/>
      </bottom>
      <diagonal/>
    </border>
    <border>
      <left style="thin">
        <color indexed="64"/>
      </left>
      <right style="medium">
        <color indexed="64"/>
      </right>
      <top/>
      <bottom style="hair">
        <color indexed="64"/>
      </bottom>
      <diagonal/>
    </border>
    <border>
      <left style="thin">
        <color indexed="64"/>
      </left>
      <right style="hair">
        <color auto="1"/>
      </right>
      <top style="hair">
        <color auto="1"/>
      </top>
      <bottom/>
      <diagonal/>
    </border>
    <border>
      <left style="thin">
        <color indexed="64"/>
      </left>
      <right style="hair">
        <color auto="1"/>
      </right>
      <top/>
      <bottom style="hair">
        <color auto="1"/>
      </bottom>
      <diagonal/>
    </border>
    <border>
      <left/>
      <right style="medium">
        <color indexed="64"/>
      </right>
      <top style="hair">
        <color auto="1"/>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right style="double">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0" borderId="0" applyNumberFormat="0" applyFont="0" applyFill="0" applyBorder="0" applyAlignment="0" applyProtection="0">
      <alignment vertical="center"/>
    </xf>
  </cellStyleXfs>
  <cellXfs count="689">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176" fontId="5" fillId="3" borderId="1" xfId="0" applyNumberFormat="1" applyFont="1" applyFill="1" applyBorder="1" applyAlignment="1">
      <alignment horizontal="right"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5" fillId="0" borderId="0" xfId="0" applyFont="1" applyAlignment="1">
      <alignment horizontal="right" vertical="center"/>
    </xf>
    <xf numFmtId="0" fontId="5" fillId="0" borderId="0" xfId="0" applyFont="1" applyAlignment="1">
      <alignment horizontal="centerContinuous" vertical="center"/>
    </xf>
    <xf numFmtId="0" fontId="10" fillId="0" borderId="0" xfId="0" applyFont="1">
      <alignment vertical="center"/>
    </xf>
    <xf numFmtId="176" fontId="8" fillId="2" borderId="14" xfId="0" applyNumberFormat="1" applyFont="1" applyFill="1" applyBorder="1" applyAlignment="1" applyProtection="1">
      <alignment horizontal="center" vertical="center"/>
    </xf>
    <xf numFmtId="176" fontId="8" fillId="2" borderId="13" xfId="0" applyNumberFormat="1" applyFont="1" applyFill="1" applyBorder="1" applyAlignment="1" applyProtection="1">
      <alignment horizontal="center" vertical="center"/>
    </xf>
    <xf numFmtId="0" fontId="18" fillId="0" borderId="0" xfId="0" applyFont="1" applyAlignment="1">
      <alignment vertical="center"/>
    </xf>
    <xf numFmtId="0" fontId="18" fillId="0" borderId="0" xfId="0" applyFont="1" applyAlignment="1">
      <alignment horizontal="justify" vertical="center"/>
    </xf>
    <xf numFmtId="0" fontId="18" fillId="0" borderId="0" xfId="0" applyFont="1">
      <alignment vertical="center"/>
    </xf>
    <xf numFmtId="0" fontId="0" fillId="0" borderId="0" xfId="0" applyFont="1">
      <alignment vertical="center"/>
    </xf>
    <xf numFmtId="0" fontId="19" fillId="0" borderId="0" xfId="0" applyFont="1" applyAlignment="1">
      <alignment horizontal="justify" vertical="center"/>
    </xf>
    <xf numFmtId="0" fontId="18" fillId="0" borderId="0" xfId="0" applyFont="1" applyAlignment="1">
      <alignment horizontal="justify" vertical="justify"/>
    </xf>
    <xf numFmtId="0" fontId="18" fillId="0" borderId="0" xfId="0" applyFont="1" applyAlignment="1">
      <alignment horizontal="right" vertical="center"/>
    </xf>
    <xf numFmtId="0" fontId="18"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distributed" vertical="center"/>
    </xf>
    <xf numFmtId="0" fontId="18" fillId="0" borderId="0" xfId="0" applyFont="1" applyAlignment="1">
      <alignment horizontal="left" vertical="center" indent="1"/>
    </xf>
    <xf numFmtId="0" fontId="18" fillId="0" borderId="0" xfId="0" quotePrefix="1" applyFont="1" applyAlignment="1">
      <alignment vertical="top"/>
    </xf>
    <xf numFmtId="0" fontId="18" fillId="0" borderId="0" xfId="0" applyFont="1" applyAlignment="1">
      <alignment vertical="top"/>
    </xf>
    <xf numFmtId="0" fontId="0" fillId="0" borderId="0" xfId="0">
      <alignment vertical="center"/>
    </xf>
    <xf numFmtId="0" fontId="0" fillId="0" borderId="0" xfId="0">
      <alignment vertical="center"/>
    </xf>
    <xf numFmtId="0" fontId="27" fillId="0" borderId="0" xfId="0" applyFont="1" applyAlignment="1">
      <alignment vertical="center"/>
    </xf>
    <xf numFmtId="0" fontId="0" fillId="0" borderId="0" xfId="0" applyAlignment="1">
      <alignment vertical="center" wrapText="1"/>
    </xf>
    <xf numFmtId="0" fontId="0" fillId="0" borderId="1" xfId="0" applyBorder="1" applyAlignment="1">
      <alignment vertical="center" shrinkToFit="1"/>
    </xf>
    <xf numFmtId="0" fontId="0" fillId="0" borderId="1" xfId="0" applyBorder="1" applyAlignment="1">
      <alignment vertical="center" wrapText="1"/>
    </xf>
    <xf numFmtId="14" fontId="0" fillId="0" borderId="1" xfId="0" applyNumberFormat="1" applyBorder="1" applyAlignment="1">
      <alignment vertical="center" shrinkToFit="1"/>
    </xf>
    <xf numFmtId="56" fontId="0" fillId="0" borderId="1" xfId="0" applyNumberFormat="1" applyBorder="1" applyAlignment="1">
      <alignment vertical="center" shrinkToFit="1"/>
    </xf>
    <xf numFmtId="0" fontId="0" fillId="0" borderId="0" xfId="0" applyAlignment="1">
      <alignment vertical="center" shrinkToFit="1"/>
    </xf>
    <xf numFmtId="0" fontId="0" fillId="0" borderId="1" xfId="0" applyNumberFormat="1" applyBorder="1" applyAlignment="1">
      <alignment vertical="center" shrinkToFit="1"/>
    </xf>
    <xf numFmtId="0" fontId="0" fillId="0" borderId="0" xfId="0">
      <alignment vertical="center"/>
    </xf>
    <xf numFmtId="0" fontId="18" fillId="0" borderId="0" xfId="0" applyFont="1" applyAlignment="1">
      <alignment vertical="center" shrinkToFit="1"/>
    </xf>
    <xf numFmtId="0" fontId="8" fillId="0" borderId="0" xfId="0" applyFont="1" applyProtection="1">
      <alignment vertical="center"/>
    </xf>
    <xf numFmtId="0" fontId="8" fillId="0" borderId="0" xfId="0" applyFont="1" applyAlignment="1" applyProtection="1">
      <alignment vertical="center"/>
    </xf>
    <xf numFmtId="0" fontId="14" fillId="0" borderId="0" xfId="0" applyFont="1" applyAlignment="1" applyProtection="1">
      <alignment horizontal="center" vertical="center"/>
    </xf>
    <xf numFmtId="0" fontId="0" fillId="0" borderId="0" xfId="0" applyBorder="1" applyAlignment="1" applyProtection="1">
      <alignment horizontal="center" vertical="center"/>
    </xf>
    <xf numFmtId="0" fontId="9" fillId="0" borderId="0" xfId="0" applyFont="1" applyProtection="1">
      <alignment vertical="center"/>
    </xf>
    <xf numFmtId="0" fontId="10" fillId="0" borderId="0" xfId="0" applyFont="1" applyProtection="1">
      <alignment vertical="center"/>
    </xf>
    <xf numFmtId="0" fontId="0" fillId="0" borderId="0" xfId="0" applyProtection="1">
      <alignment vertical="center"/>
    </xf>
    <xf numFmtId="0" fontId="8" fillId="0" borderId="0" xfId="0" applyFont="1" applyAlignment="1" applyProtection="1">
      <alignment horizontal="right" vertical="center"/>
    </xf>
    <xf numFmtId="0" fontId="8" fillId="3" borderId="33" xfId="0" applyFont="1" applyFill="1" applyBorder="1" applyAlignment="1" applyProtection="1">
      <alignment horizontal="center" vertical="center" wrapText="1"/>
    </xf>
    <xf numFmtId="181" fontId="8" fillId="3" borderId="27" xfId="0" applyNumberFormat="1" applyFont="1" applyFill="1" applyBorder="1" applyAlignment="1" applyProtection="1">
      <alignment horizontal="center" vertical="center" wrapText="1"/>
    </xf>
    <xf numFmtId="0" fontId="8" fillId="0" borderId="0" xfId="0" applyFont="1" applyBorder="1" applyAlignment="1" applyProtection="1">
      <alignment horizontal="center" vertical="center"/>
    </xf>
    <xf numFmtId="0" fontId="5" fillId="0" borderId="0" xfId="0" applyFont="1" applyProtection="1">
      <alignment vertical="center"/>
    </xf>
    <xf numFmtId="0" fontId="0" fillId="0" borderId="1" xfId="0" applyBorder="1" applyAlignment="1" applyProtection="1">
      <alignment horizontal="center" vertical="center"/>
    </xf>
    <xf numFmtId="0" fontId="14" fillId="0" borderId="0" xfId="0" applyFont="1" applyAlignment="1" applyProtection="1">
      <alignment vertical="center" shrinkToFit="1"/>
    </xf>
    <xf numFmtId="0" fontId="5" fillId="0" borderId="0" xfId="0" applyFont="1" applyAlignment="1" applyProtection="1">
      <alignment horizontal="right" vertical="center"/>
    </xf>
    <xf numFmtId="176" fontId="8" fillId="2" borderId="44" xfId="0" applyNumberFormat="1" applyFont="1" applyFill="1" applyBorder="1" applyAlignment="1" applyProtection="1">
      <alignment horizontal="right" vertical="center"/>
    </xf>
    <xf numFmtId="0" fontId="5" fillId="3" borderId="24" xfId="0" applyFont="1" applyFill="1" applyBorder="1" applyAlignment="1" applyProtection="1">
      <alignment horizontal="center" vertical="center"/>
    </xf>
    <xf numFmtId="0" fontId="5" fillId="3" borderId="20" xfId="0" applyFont="1" applyFill="1" applyBorder="1" applyAlignment="1" applyProtection="1">
      <alignment horizontal="center" vertical="center"/>
    </xf>
    <xf numFmtId="0" fontId="5" fillId="3" borderId="21" xfId="0" applyFont="1" applyFill="1" applyBorder="1" applyAlignment="1" applyProtection="1">
      <alignment horizontal="center" vertical="center"/>
    </xf>
    <xf numFmtId="0" fontId="5" fillId="3" borderId="1" xfId="0" applyFont="1" applyFill="1" applyBorder="1" applyAlignment="1" applyProtection="1">
      <alignment horizontal="centerContinuous" vertical="center"/>
    </xf>
    <xf numFmtId="0" fontId="15" fillId="0" borderId="8" xfId="0" applyFont="1" applyBorder="1" applyAlignment="1" applyProtection="1">
      <alignment horizontal="left" vertical="top" indent="1"/>
    </xf>
    <xf numFmtId="0" fontId="7" fillId="0" borderId="0" xfId="0" applyFont="1" applyAlignment="1" applyProtection="1">
      <alignment horizontal="right" vertical="top"/>
    </xf>
    <xf numFmtId="0" fontId="15" fillId="0" borderId="0" xfId="0" applyFont="1" applyAlignment="1" applyProtection="1">
      <alignment vertical="justify"/>
    </xf>
    <xf numFmtId="180" fontId="0" fillId="3" borderId="1" xfId="0" applyNumberFormat="1" applyFill="1" applyBorder="1" applyAlignment="1" applyProtection="1">
      <alignment horizontal="center" vertical="center" shrinkToFit="1"/>
    </xf>
    <xf numFmtId="0" fontId="7" fillId="0" borderId="0" xfId="0" applyFont="1" applyProtection="1">
      <alignment vertical="center"/>
    </xf>
    <xf numFmtId="0" fontId="7" fillId="0" borderId="0" xfId="0" applyFont="1" applyAlignment="1" applyProtection="1">
      <alignment horizontal="center" vertical="center"/>
    </xf>
    <xf numFmtId="0" fontId="14" fillId="0" borderId="0" xfId="0" applyFont="1" applyAlignment="1" applyProtection="1">
      <alignment vertical="center"/>
    </xf>
    <xf numFmtId="38" fontId="8" fillId="3" borderId="43" xfId="1" applyFont="1" applyFill="1" applyBorder="1" applyAlignment="1" applyProtection="1">
      <alignment vertical="center" shrinkToFit="1"/>
    </xf>
    <xf numFmtId="38" fontId="8" fillId="3" borderId="40" xfId="1" applyFont="1" applyFill="1" applyBorder="1" applyAlignment="1" applyProtection="1">
      <alignment vertical="center" shrinkToFit="1"/>
    </xf>
    <xf numFmtId="0" fontId="8" fillId="4" borderId="0" xfId="0" applyFont="1" applyFill="1" applyProtection="1">
      <alignment vertical="center"/>
    </xf>
    <xf numFmtId="0" fontId="26" fillId="4" borderId="0" xfId="0" applyFont="1" applyFill="1" applyProtection="1">
      <alignment vertical="center"/>
    </xf>
    <xf numFmtId="0" fontId="0" fillId="4" borderId="0" xfId="0" applyFill="1" applyProtection="1">
      <alignment vertical="center"/>
    </xf>
    <xf numFmtId="181" fontId="8" fillId="3" borderId="19" xfId="0" applyNumberFormat="1" applyFont="1" applyFill="1" applyBorder="1" applyAlignment="1" applyProtection="1">
      <alignment horizontal="center" vertical="center" wrapText="1"/>
    </xf>
    <xf numFmtId="0" fontId="8" fillId="4" borderId="0" xfId="0" applyFont="1" applyFill="1" applyAlignment="1" applyProtection="1">
      <alignment vertical="center" wrapText="1"/>
    </xf>
    <xf numFmtId="184" fontId="8" fillId="3" borderId="31" xfId="0" applyNumberFormat="1" applyFont="1" applyFill="1" applyBorder="1" applyAlignment="1" applyProtection="1">
      <alignment horizontal="center" vertical="center" shrinkToFit="1"/>
    </xf>
    <xf numFmtId="184" fontId="8" fillId="3" borderId="37" xfId="0" applyNumberFormat="1" applyFont="1" applyFill="1" applyBorder="1" applyAlignment="1" applyProtection="1">
      <alignment horizontal="center" vertical="center" shrinkToFit="1"/>
    </xf>
    <xf numFmtId="184" fontId="8" fillId="3" borderId="16" xfId="0" applyNumberFormat="1" applyFont="1" applyFill="1" applyBorder="1" applyAlignment="1" applyProtection="1">
      <alignment horizontal="center" vertical="center" shrinkToFit="1"/>
    </xf>
    <xf numFmtId="185" fontId="8" fillId="3" borderId="2" xfId="0" applyNumberFormat="1" applyFont="1" applyFill="1" applyBorder="1" applyAlignment="1" applyProtection="1">
      <alignment horizontal="center" vertical="center" shrinkToFit="1"/>
    </xf>
    <xf numFmtId="185" fontId="8" fillId="3" borderId="61" xfId="0" applyNumberFormat="1" applyFont="1" applyFill="1" applyBorder="1" applyAlignment="1" applyProtection="1">
      <alignment horizontal="center" vertical="center" shrinkToFit="1"/>
    </xf>
    <xf numFmtId="185" fontId="8" fillId="3" borderId="62" xfId="0" applyNumberFormat="1" applyFont="1" applyFill="1" applyBorder="1" applyAlignment="1" applyProtection="1">
      <alignment horizontal="center" vertical="center" shrinkToFit="1"/>
    </xf>
    <xf numFmtId="38" fontId="8" fillId="2" borderId="43" xfId="1" applyFont="1" applyFill="1" applyBorder="1" applyAlignment="1" applyProtection="1">
      <alignment vertical="center" shrinkToFit="1"/>
    </xf>
    <xf numFmtId="38" fontId="8" fillId="3" borderId="66" xfId="1" applyFont="1" applyFill="1" applyBorder="1" applyAlignment="1" applyProtection="1">
      <alignment vertical="center" shrinkToFit="1"/>
    </xf>
    <xf numFmtId="38" fontId="8" fillId="3" borderId="60" xfId="1" applyFont="1" applyFill="1" applyBorder="1" applyAlignment="1" applyProtection="1">
      <alignment horizontal="right" vertical="center" shrinkToFit="1"/>
    </xf>
    <xf numFmtId="38" fontId="8" fillId="3" borderId="52" xfId="1" applyFont="1" applyFill="1" applyBorder="1" applyAlignment="1" applyProtection="1">
      <alignment horizontal="right" vertical="center" shrinkToFit="1"/>
    </xf>
    <xf numFmtId="38" fontId="8" fillId="3" borderId="39" xfId="1" applyFont="1" applyFill="1" applyBorder="1" applyAlignment="1" applyProtection="1">
      <alignment horizontal="right" vertical="center" shrinkToFit="1"/>
    </xf>
    <xf numFmtId="38" fontId="8" fillId="3" borderId="66" xfId="1" applyFont="1" applyFill="1" applyBorder="1" applyAlignment="1" applyProtection="1">
      <alignment horizontal="right" vertical="center" shrinkToFit="1"/>
    </xf>
    <xf numFmtId="38" fontId="8" fillId="3" borderId="1" xfId="1" applyFont="1" applyFill="1" applyBorder="1" applyAlignment="1" applyProtection="1">
      <alignment vertical="center" shrinkToFit="1"/>
    </xf>
    <xf numFmtId="180" fontId="0" fillId="3" borderId="28" xfId="0" applyNumberFormat="1" applyFill="1" applyBorder="1" applyAlignment="1" applyProtection="1">
      <alignment horizontal="right" vertical="center" shrinkToFit="1"/>
    </xf>
    <xf numFmtId="38" fontId="8" fillId="3" borderId="28" xfId="1" applyFont="1" applyFill="1" applyBorder="1" applyAlignment="1" applyProtection="1">
      <alignment vertical="center" shrinkToFit="1"/>
    </xf>
    <xf numFmtId="178" fontId="0" fillId="3" borderId="48" xfId="2" applyNumberFormat="1" applyFont="1" applyFill="1" applyBorder="1" applyAlignment="1" applyProtection="1">
      <alignment horizontal="right" vertical="center" shrinkToFit="1"/>
    </xf>
    <xf numFmtId="178" fontId="8" fillId="3" borderId="48" xfId="2" applyNumberFormat="1" applyFont="1" applyFill="1" applyBorder="1" applyAlignment="1" applyProtection="1">
      <alignment horizontal="right" vertical="center" shrinkToFit="1"/>
    </xf>
    <xf numFmtId="0" fontId="7" fillId="4" borderId="0" xfId="0" applyFont="1" applyFill="1" applyProtection="1">
      <alignment vertical="center"/>
    </xf>
    <xf numFmtId="0" fontId="30" fillId="0" borderId="0" xfId="0" applyFont="1" applyProtection="1">
      <alignment vertical="center"/>
    </xf>
    <xf numFmtId="0" fontId="5" fillId="4" borderId="0" xfId="0" applyFont="1" applyFill="1" applyAlignment="1" applyProtection="1">
      <alignment horizontal="center" vertical="center"/>
    </xf>
    <xf numFmtId="0" fontId="5" fillId="4" borderId="0" xfId="0" applyFont="1" applyFill="1" applyProtection="1">
      <alignment vertical="center"/>
    </xf>
    <xf numFmtId="0" fontId="20" fillId="4" borderId="0" xfId="0" applyFont="1" applyFill="1" applyProtection="1">
      <alignment vertical="center"/>
    </xf>
    <xf numFmtId="0" fontId="8" fillId="3" borderId="24" xfId="0" applyFont="1" applyFill="1" applyBorder="1" applyAlignment="1" applyProtection="1">
      <alignment horizontal="center" vertical="center" wrapText="1"/>
    </xf>
    <xf numFmtId="0" fontId="8" fillId="3" borderId="67" xfId="0" applyFont="1" applyFill="1" applyBorder="1" applyAlignment="1" applyProtection="1">
      <alignment horizontal="center" vertical="center" wrapText="1"/>
    </xf>
    <xf numFmtId="181" fontId="8" fillId="3" borderId="68" xfId="0" applyNumberFormat="1" applyFont="1" applyFill="1" applyBorder="1" applyAlignment="1" applyProtection="1">
      <alignment horizontal="center" vertical="center" wrapText="1"/>
    </xf>
    <xf numFmtId="184" fontId="8" fillId="3" borderId="21" xfId="0" applyNumberFormat="1" applyFont="1" applyFill="1" applyBorder="1" applyAlignment="1" applyProtection="1">
      <alignment horizontal="center" vertical="center" shrinkToFit="1"/>
    </xf>
    <xf numFmtId="184" fontId="8" fillId="3" borderId="18" xfId="0" applyNumberFormat="1" applyFont="1" applyFill="1" applyBorder="1" applyAlignment="1" applyProtection="1">
      <alignment horizontal="center" vertical="center" shrinkToFit="1"/>
    </xf>
    <xf numFmtId="184" fontId="8" fillId="3" borderId="17" xfId="0" applyNumberFormat="1" applyFont="1" applyFill="1" applyBorder="1" applyAlignment="1" applyProtection="1">
      <alignment horizontal="center" vertical="center" shrinkToFit="1"/>
    </xf>
    <xf numFmtId="0" fontId="8" fillId="3" borderId="1" xfId="0" applyFont="1" applyFill="1" applyBorder="1" applyAlignment="1" applyProtection="1">
      <alignment horizontal="center" vertical="center"/>
    </xf>
    <xf numFmtId="38" fontId="5" fillId="3" borderId="48" xfId="1" applyFont="1" applyFill="1" applyBorder="1" applyAlignment="1" applyProtection="1">
      <alignment vertical="center" shrinkToFit="1"/>
    </xf>
    <xf numFmtId="38" fontId="5" fillId="3" borderId="28" xfId="1" applyFont="1" applyFill="1" applyBorder="1" applyAlignment="1" applyProtection="1">
      <alignment horizontal="center" vertical="center"/>
    </xf>
    <xf numFmtId="0" fontId="21" fillId="4" borderId="0" xfId="3" applyFont="1" applyFill="1" applyProtection="1">
      <alignment vertical="center"/>
    </xf>
    <xf numFmtId="0" fontId="32" fillId="0" borderId="5" xfId="0" applyFont="1" applyBorder="1" applyProtection="1">
      <alignment vertical="center"/>
    </xf>
    <xf numFmtId="0" fontId="8" fillId="0" borderId="0" xfId="0" applyFont="1" applyAlignment="1" applyProtection="1">
      <alignment vertical="center" wrapText="1"/>
    </xf>
    <xf numFmtId="180" fontId="0" fillId="3" borderId="28" xfId="0" applyNumberFormat="1" applyFill="1" applyBorder="1" applyAlignment="1" applyProtection="1">
      <alignment horizontal="center" vertical="center" shrinkToFit="1"/>
    </xf>
    <xf numFmtId="0" fontId="22" fillId="0" borderId="0" xfId="0" applyFont="1" applyAlignment="1" applyProtection="1">
      <alignment vertical="top"/>
    </xf>
    <xf numFmtId="0" fontId="22" fillId="0" borderId="0" xfId="0" applyFont="1" applyAlignment="1" applyProtection="1">
      <alignment horizontal="left" vertical="center"/>
    </xf>
    <xf numFmtId="0" fontId="0" fillId="0" borderId="1" xfId="0" applyBorder="1" applyAlignment="1">
      <alignment vertical="center" shrinkToFit="1"/>
    </xf>
    <xf numFmtId="14" fontId="0" fillId="0" borderId="0" xfId="0" applyNumberFormat="1">
      <alignment vertical="center"/>
    </xf>
    <xf numFmtId="14" fontId="0" fillId="2" borderId="1" xfId="0" applyNumberFormat="1" applyFill="1" applyBorder="1" applyAlignment="1">
      <alignment horizontal="center" vertical="center"/>
    </xf>
    <xf numFmtId="0" fontId="0" fillId="2" borderId="75" xfId="0" applyFill="1" applyBorder="1" applyAlignment="1">
      <alignment horizontal="center" vertical="center"/>
    </xf>
    <xf numFmtId="0" fontId="0" fillId="2" borderId="36" xfId="0" quotePrefix="1" applyFill="1" applyBorder="1">
      <alignment vertical="center"/>
    </xf>
    <xf numFmtId="14" fontId="0" fillId="0" borderId="36" xfId="0" applyNumberFormat="1" applyBorder="1">
      <alignment vertical="center"/>
    </xf>
    <xf numFmtId="14" fontId="0" fillId="0" borderId="36" xfId="0" applyNumberFormat="1" applyBorder="1" applyAlignment="1">
      <alignment horizontal="center" vertical="center"/>
    </xf>
    <xf numFmtId="0" fontId="0" fillId="2" borderId="1" xfId="0" quotePrefix="1" applyFill="1" applyBorder="1">
      <alignment vertical="center"/>
    </xf>
    <xf numFmtId="14" fontId="0" fillId="0" borderId="1" xfId="0" applyNumberFormat="1" applyBorder="1">
      <alignment vertical="center"/>
    </xf>
    <xf numFmtId="14" fontId="0" fillId="0" borderId="1" xfId="0" applyNumberFormat="1" applyBorder="1" applyAlignment="1">
      <alignment horizontal="center" vertical="center"/>
    </xf>
    <xf numFmtId="0" fontId="0" fillId="2" borderId="28" xfId="0" quotePrefix="1" applyFill="1" applyBorder="1">
      <alignment vertical="center"/>
    </xf>
    <xf numFmtId="14" fontId="0" fillId="0" borderId="28" xfId="0" applyNumberFormat="1" applyBorder="1">
      <alignment vertical="center"/>
    </xf>
    <xf numFmtId="14" fontId="0" fillId="0" borderId="28" xfId="0" applyNumberFormat="1" applyBorder="1" applyAlignment="1">
      <alignment horizontal="center" vertical="center"/>
    </xf>
    <xf numFmtId="0" fontId="0" fillId="2" borderId="47" xfId="0" applyFill="1" applyBorder="1">
      <alignment vertical="center"/>
    </xf>
    <xf numFmtId="14" fontId="0" fillId="0" borderId="58" xfId="0" applyNumberFormat="1" applyBorder="1">
      <alignment vertical="center"/>
    </xf>
    <xf numFmtId="14" fontId="0" fillId="0" borderId="58" xfId="0" applyNumberFormat="1" applyBorder="1" applyAlignment="1">
      <alignment horizontal="center" vertical="center"/>
    </xf>
    <xf numFmtId="14" fontId="0" fillId="0" borderId="48" xfId="0" applyNumberFormat="1" applyBorder="1" applyAlignment="1">
      <alignment horizontal="center" vertical="center"/>
    </xf>
    <xf numFmtId="0" fontId="0" fillId="0" borderId="1" xfId="0" applyBorder="1">
      <alignment vertical="center"/>
    </xf>
    <xf numFmtId="0" fontId="0" fillId="0" borderId="1" xfId="0" applyBorder="1" applyAlignment="1">
      <alignment horizontal="right" vertical="center"/>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0" fontId="32" fillId="5" borderId="23" xfId="0" applyFont="1" applyFill="1" applyBorder="1" applyAlignment="1" applyProtection="1">
      <alignment horizontal="center" vertical="center"/>
      <protection locked="0"/>
    </xf>
    <xf numFmtId="0" fontId="32" fillId="5" borderId="34" xfId="0" applyFont="1" applyFill="1" applyBorder="1" applyAlignment="1" applyProtection="1">
      <alignment horizontal="center" vertical="center"/>
      <protection locked="0"/>
    </xf>
    <xf numFmtId="0" fontId="32" fillId="5" borderId="32" xfId="0" applyFont="1" applyFill="1" applyBorder="1" applyAlignment="1" applyProtection="1">
      <alignment horizontal="center" vertical="center"/>
      <protection locked="0"/>
    </xf>
    <xf numFmtId="0" fontId="0" fillId="0" borderId="0" xfId="0" applyNumberFormat="1" applyAlignment="1">
      <alignment horizontal="left" vertical="center"/>
    </xf>
    <xf numFmtId="176" fontId="8" fillId="5" borderId="35" xfId="0" applyNumberFormat="1" applyFont="1" applyFill="1" applyBorder="1" applyAlignment="1" applyProtection="1">
      <alignment horizontal="right" vertical="center" shrinkToFit="1"/>
      <protection locked="0"/>
    </xf>
    <xf numFmtId="176" fontId="8" fillId="5" borderId="55" xfId="0" applyNumberFormat="1" applyFont="1" applyFill="1" applyBorder="1" applyAlignment="1" applyProtection="1">
      <alignment horizontal="right" vertical="center" shrinkToFit="1"/>
      <protection locked="0"/>
    </xf>
    <xf numFmtId="176" fontId="8" fillId="5" borderId="63" xfId="0" applyNumberFormat="1" applyFont="1" applyFill="1" applyBorder="1" applyAlignment="1" applyProtection="1">
      <alignment horizontal="right" vertical="center" shrinkToFit="1"/>
      <protection locked="0"/>
    </xf>
    <xf numFmtId="176" fontId="8" fillId="5" borderId="33" xfId="0" applyNumberFormat="1" applyFont="1" applyFill="1" applyBorder="1" applyAlignment="1" applyProtection="1">
      <alignment horizontal="right" vertical="center" shrinkToFit="1"/>
      <protection locked="0"/>
    </xf>
    <xf numFmtId="176" fontId="8" fillId="5" borderId="27" xfId="0" applyNumberFormat="1" applyFont="1" applyFill="1" applyBorder="1" applyAlignment="1" applyProtection="1">
      <alignment horizontal="right" vertical="center" shrinkToFit="1"/>
      <protection locked="0"/>
    </xf>
    <xf numFmtId="176" fontId="8" fillId="5" borderId="19" xfId="0" applyNumberFormat="1" applyFont="1" applyFill="1" applyBorder="1" applyAlignment="1" applyProtection="1">
      <alignment horizontal="right" vertical="center" shrinkToFit="1"/>
      <protection locked="0"/>
    </xf>
    <xf numFmtId="176" fontId="8" fillId="5" borderId="53" xfId="0" applyNumberFormat="1" applyFont="1" applyFill="1" applyBorder="1" applyAlignment="1" applyProtection="1">
      <alignment horizontal="right" vertical="center" shrinkToFit="1"/>
      <protection locked="0"/>
    </xf>
    <xf numFmtId="176" fontId="8" fillId="5" borderId="56" xfId="0" applyNumberFormat="1" applyFont="1" applyFill="1" applyBorder="1" applyAlignment="1" applyProtection="1">
      <alignment horizontal="right" vertical="center" shrinkToFit="1"/>
      <protection locked="0"/>
    </xf>
    <xf numFmtId="176" fontId="8" fillId="5" borderId="64" xfId="0" applyNumberFormat="1" applyFont="1" applyFill="1" applyBorder="1" applyAlignment="1" applyProtection="1">
      <alignment horizontal="right" vertical="center" shrinkToFit="1"/>
      <protection locked="0"/>
    </xf>
    <xf numFmtId="0" fontId="8" fillId="5" borderId="11" xfId="0" applyFont="1" applyFill="1" applyBorder="1" applyProtection="1">
      <alignment vertical="center"/>
      <protection locked="0"/>
    </xf>
    <xf numFmtId="176" fontId="8" fillId="5" borderId="1" xfId="0" applyNumberFormat="1" applyFont="1" applyFill="1" applyBorder="1" applyAlignment="1" applyProtection="1">
      <alignment horizontal="right" vertical="center"/>
      <protection locked="0"/>
    </xf>
    <xf numFmtId="176" fontId="8" fillId="5" borderId="42" xfId="0" applyNumberFormat="1" applyFont="1" applyFill="1" applyBorder="1" applyAlignment="1" applyProtection="1">
      <alignment horizontal="right" vertical="center"/>
      <protection locked="0"/>
    </xf>
    <xf numFmtId="176" fontId="8" fillId="5" borderId="14" xfId="0" applyNumberFormat="1" applyFont="1" applyFill="1" applyBorder="1" applyAlignment="1" applyProtection="1">
      <alignment horizontal="right" vertical="center"/>
      <protection locked="0"/>
    </xf>
    <xf numFmtId="176" fontId="8" fillId="5" borderId="13" xfId="0" applyNumberFormat="1" applyFont="1" applyFill="1" applyBorder="1" applyAlignment="1" applyProtection="1">
      <alignment horizontal="right" vertical="center"/>
      <protection locked="0"/>
    </xf>
    <xf numFmtId="0" fontId="36" fillId="5" borderId="1" xfId="0" applyFont="1" applyFill="1" applyBorder="1" applyAlignment="1" applyProtection="1">
      <alignment horizontal="right" vertical="center" shrinkToFit="1"/>
      <protection locked="0"/>
    </xf>
    <xf numFmtId="176" fontId="5" fillId="5" borderId="1" xfId="0" applyNumberFormat="1" applyFont="1" applyFill="1" applyBorder="1" applyAlignment="1">
      <alignment horizontal="right" vertical="center"/>
    </xf>
    <xf numFmtId="0" fontId="32" fillId="5" borderId="69" xfId="0" applyFont="1" applyFill="1" applyBorder="1" applyAlignment="1" applyProtection="1">
      <alignment horizontal="center" vertical="center"/>
      <protection locked="0"/>
    </xf>
    <xf numFmtId="181" fontId="8" fillId="3" borderId="63" xfId="0" applyNumberFormat="1" applyFont="1" applyFill="1" applyBorder="1" applyAlignment="1" applyProtection="1">
      <alignment horizontal="center" vertical="center" wrapText="1"/>
    </xf>
    <xf numFmtId="0" fontId="0" fillId="0" borderId="0" xfId="0" applyBorder="1">
      <alignment vertical="center"/>
    </xf>
    <xf numFmtId="0" fontId="0" fillId="0" borderId="0" xfId="0" applyNumberFormat="1" applyBorder="1" applyAlignment="1">
      <alignment horizontal="left" vertical="center"/>
    </xf>
    <xf numFmtId="0" fontId="0" fillId="0" borderId="0" xfId="0" applyBorder="1" applyAlignment="1">
      <alignment vertical="center" wrapText="1"/>
    </xf>
    <xf numFmtId="0" fontId="0" fillId="0" borderId="0" xfId="0" applyBorder="1">
      <alignment vertical="center"/>
    </xf>
    <xf numFmtId="0" fontId="0" fillId="0" borderId="0" xfId="0" applyFill="1" applyBorder="1">
      <alignment vertical="center"/>
    </xf>
    <xf numFmtId="0" fontId="0" fillId="0" borderId="0" xfId="0" applyFill="1" applyBorder="1" applyAlignment="1">
      <alignment vertical="center" wrapText="1"/>
    </xf>
    <xf numFmtId="0" fontId="0" fillId="0" borderId="36" xfId="0" applyNumberFormat="1" applyBorder="1">
      <alignment vertical="center"/>
    </xf>
    <xf numFmtId="0" fontId="0" fillId="0" borderId="1" xfId="0" applyNumberFormat="1" applyBorder="1">
      <alignment vertical="center"/>
    </xf>
    <xf numFmtId="0" fontId="0" fillId="0" borderId="28" xfId="0" applyNumberFormat="1" applyBorder="1">
      <alignment vertical="center"/>
    </xf>
    <xf numFmtId="0" fontId="0" fillId="0" borderId="58" xfId="0" applyNumberFormat="1" applyBorder="1">
      <alignment vertical="center"/>
    </xf>
    <xf numFmtId="0" fontId="5" fillId="2" borderId="1" xfId="0" applyFont="1" applyFill="1" applyBorder="1" applyAlignment="1" applyProtection="1">
      <alignment horizontal="center" vertical="center"/>
    </xf>
    <xf numFmtId="0" fontId="0" fillId="0" borderId="0" xfId="0" applyBorder="1">
      <alignment vertical="center"/>
    </xf>
    <xf numFmtId="0" fontId="8" fillId="0" borderId="0" xfId="0" applyFont="1" applyFill="1" applyProtection="1">
      <alignment vertical="center"/>
    </xf>
    <xf numFmtId="0" fontId="13" fillId="0" borderId="0" xfId="0" applyFont="1" applyFill="1" applyProtection="1">
      <alignment vertical="center"/>
    </xf>
    <xf numFmtId="180" fontId="0" fillId="5" borderId="24" xfId="0" applyNumberFormat="1" applyFill="1" applyBorder="1" applyAlignment="1" applyProtection="1">
      <alignment horizontal="center" vertical="center" shrinkToFit="1"/>
      <protection locked="0"/>
    </xf>
    <xf numFmtId="180" fontId="0" fillId="5" borderId="21" xfId="0" applyNumberFormat="1" applyFill="1" applyBorder="1" applyAlignment="1" applyProtection="1">
      <alignment horizontal="center" vertical="center" shrinkToFit="1"/>
      <protection locked="0"/>
    </xf>
    <xf numFmtId="178" fontId="5" fillId="3" borderId="48" xfId="2" applyNumberFormat="1" applyFont="1" applyFill="1" applyBorder="1" applyAlignment="1" applyProtection="1">
      <alignment horizontal="center" vertical="center"/>
    </xf>
    <xf numFmtId="178" fontId="5" fillId="3" borderId="41" xfId="2" applyNumberFormat="1" applyFont="1" applyFill="1" applyBorder="1" applyAlignment="1" applyProtection="1">
      <alignment horizontal="center" vertical="center"/>
    </xf>
    <xf numFmtId="0" fontId="0" fillId="0" borderId="2" xfId="0" applyBorder="1" applyProtection="1">
      <alignment vertical="center"/>
    </xf>
    <xf numFmtId="0" fontId="0" fillId="0" borderId="3" xfId="0" applyBorder="1" applyProtection="1">
      <alignment vertical="center"/>
    </xf>
    <xf numFmtId="0" fontId="0" fillId="0" borderId="1" xfId="0" applyBorder="1" applyAlignment="1">
      <alignment vertical="center" wrapText="1"/>
    </xf>
    <xf numFmtId="0" fontId="0" fillId="0" borderId="0" xfId="0" applyBorder="1">
      <alignment vertical="center"/>
    </xf>
    <xf numFmtId="0" fontId="0" fillId="0" borderId="0" xfId="0" applyBorder="1" applyProtection="1">
      <alignment vertical="center"/>
    </xf>
    <xf numFmtId="0" fontId="11" fillId="0" borderId="0" xfId="3" applyBorder="1" applyProtection="1">
      <alignment vertical="center"/>
    </xf>
    <xf numFmtId="0" fontId="32" fillId="5" borderId="5" xfId="0" applyFont="1" applyFill="1" applyBorder="1" applyAlignment="1" applyProtection="1">
      <alignment horizontal="right" vertical="center" shrinkToFit="1"/>
      <protection locked="0"/>
    </xf>
    <xf numFmtId="0" fontId="32" fillId="5" borderId="4" xfId="0" applyFont="1" applyFill="1" applyBorder="1" applyAlignment="1" applyProtection="1">
      <alignment horizontal="right" vertical="center" shrinkToFit="1"/>
      <protection locked="0"/>
    </xf>
    <xf numFmtId="0" fontId="7" fillId="0" borderId="0" xfId="0" applyFont="1" applyAlignment="1" applyProtection="1">
      <alignment horizontal="left" vertical="center"/>
    </xf>
    <xf numFmtId="0" fontId="7" fillId="0" borderId="0" xfId="0" applyFont="1" applyAlignment="1" applyProtection="1">
      <alignment horizontal="left" vertical="top" wrapText="1"/>
    </xf>
    <xf numFmtId="0" fontId="8" fillId="3" borderId="4" xfId="0" applyFont="1" applyFill="1" applyBorder="1" applyAlignment="1" applyProtection="1">
      <alignment horizontal="center" vertical="center"/>
    </xf>
    <xf numFmtId="0" fontId="0" fillId="0" borderId="0" xfId="0" applyAlignment="1">
      <alignment horizontal="right" vertical="center"/>
    </xf>
    <xf numFmtId="0" fontId="32" fillId="5" borderId="14" xfId="0" applyFont="1" applyFill="1" applyBorder="1" applyAlignment="1" applyProtection="1">
      <alignment horizontal="center" vertical="center"/>
      <protection locked="0"/>
    </xf>
    <xf numFmtId="0" fontId="32" fillId="4" borderId="0" xfId="0" applyFont="1" applyFill="1" applyProtection="1">
      <alignment vertical="center"/>
    </xf>
    <xf numFmtId="0" fontId="40" fillId="4" borderId="0" xfId="0" applyFont="1" applyFill="1" applyAlignment="1" applyProtection="1">
      <alignment vertical="center" shrinkToFit="1"/>
    </xf>
    <xf numFmtId="0" fontId="41" fillId="4" borderId="0" xfId="0" applyFont="1" applyFill="1" applyProtection="1">
      <alignment vertical="center"/>
    </xf>
    <xf numFmtId="0" fontId="32" fillId="0" borderId="0" xfId="0" applyFont="1" applyProtection="1">
      <alignment vertical="center"/>
    </xf>
    <xf numFmtId="0" fontId="42" fillId="4" borderId="1" xfId="0" applyFont="1" applyFill="1" applyBorder="1" applyAlignment="1" applyProtection="1">
      <alignment horizontal="center" vertical="center"/>
    </xf>
    <xf numFmtId="14" fontId="32" fillId="4" borderId="1" xfId="0" applyNumberFormat="1" applyFont="1" applyFill="1" applyBorder="1" applyAlignment="1" applyProtection="1">
      <alignment horizontal="center" vertical="center"/>
    </xf>
    <xf numFmtId="0" fontId="32" fillId="0" borderId="0" xfId="0" applyFont="1" applyAlignment="1" applyProtection="1">
      <alignment horizontal="right" vertical="center"/>
    </xf>
    <xf numFmtId="0" fontId="32" fillId="4" borderId="1" xfId="0" applyFont="1" applyFill="1" applyBorder="1" applyAlignment="1" applyProtection="1">
      <alignment horizontal="center" vertical="center"/>
    </xf>
    <xf numFmtId="0" fontId="42" fillId="0" borderId="0" xfId="0" applyFont="1" applyProtection="1">
      <alignment vertical="center"/>
    </xf>
    <xf numFmtId="0" fontId="32" fillId="0" borderId="0" xfId="0" applyFont="1" applyBorder="1" applyProtection="1">
      <alignment vertical="center"/>
    </xf>
    <xf numFmtId="0" fontId="43" fillId="0" borderId="0" xfId="0" applyFont="1" applyBorder="1" applyAlignment="1" applyProtection="1">
      <alignment vertical="center" shrinkToFit="1"/>
    </xf>
    <xf numFmtId="0" fontId="43" fillId="0" borderId="100" xfId="0" applyFont="1" applyBorder="1" applyAlignment="1" applyProtection="1">
      <alignment vertical="center" shrinkToFit="1"/>
    </xf>
    <xf numFmtId="0" fontId="42" fillId="4" borderId="1" xfId="0" applyFont="1" applyFill="1" applyBorder="1" applyAlignment="1" applyProtection="1">
      <alignment horizontal="center" vertical="center" shrinkToFit="1"/>
    </xf>
    <xf numFmtId="14" fontId="32" fillId="4" borderId="1" xfId="0" applyNumberFormat="1" applyFont="1" applyFill="1" applyBorder="1" applyAlignment="1" applyProtection="1">
      <alignment horizontal="center" vertical="center" shrinkToFit="1"/>
    </xf>
    <xf numFmtId="0" fontId="0" fillId="0" borderId="5" xfId="0" applyBorder="1" applyProtection="1">
      <alignment vertical="center"/>
    </xf>
    <xf numFmtId="0" fontId="0" fillId="0" borderId="101" xfId="0" applyBorder="1" applyProtection="1">
      <alignment vertical="center"/>
    </xf>
    <xf numFmtId="0" fontId="32" fillId="0" borderId="7" xfId="0" applyFont="1" applyFill="1" applyBorder="1" applyAlignment="1" applyProtection="1">
      <alignment horizontal="center" vertical="center"/>
    </xf>
    <xf numFmtId="0" fontId="32" fillId="0" borderId="8" xfId="0" applyFont="1" applyBorder="1" applyProtection="1">
      <alignment vertical="center"/>
    </xf>
    <xf numFmtId="0" fontId="32" fillId="0" borderId="42" xfId="0" applyFont="1" applyBorder="1" applyProtection="1">
      <alignment vertical="center"/>
    </xf>
    <xf numFmtId="0" fontId="0" fillId="0" borderId="42" xfId="0" applyFill="1" applyBorder="1" applyAlignment="1" applyProtection="1">
      <alignment horizontal="center" vertical="center"/>
    </xf>
    <xf numFmtId="0" fontId="17" fillId="0" borderId="5" xfId="0" applyFont="1" applyBorder="1" applyAlignment="1" applyProtection="1">
      <alignment horizontal="left" vertical="center"/>
    </xf>
    <xf numFmtId="0" fontId="0" fillId="0" borderId="14" xfId="0" applyFill="1" applyBorder="1" applyAlignment="1" applyProtection="1">
      <alignment horizontal="center" vertical="center"/>
    </xf>
    <xf numFmtId="0" fontId="12" fillId="0" borderId="5" xfId="0" applyFont="1" applyBorder="1" applyAlignment="1" applyProtection="1">
      <alignment horizontal="left" vertical="center"/>
    </xf>
    <xf numFmtId="0" fontId="0" fillId="0" borderId="6" xfId="0" applyBorder="1" applyProtection="1">
      <alignment vertical="center"/>
    </xf>
    <xf numFmtId="0" fontId="0" fillId="0" borderId="11" xfId="0" applyBorder="1" applyProtection="1">
      <alignment vertical="center"/>
    </xf>
    <xf numFmtId="0" fontId="0" fillId="0" borderId="12" xfId="0" applyBorder="1" applyProtection="1">
      <alignment vertical="center"/>
    </xf>
    <xf numFmtId="0" fontId="54" fillId="0" borderId="5" xfId="0" applyFont="1" applyBorder="1" applyAlignment="1" applyProtection="1"/>
    <xf numFmtId="0" fontId="32" fillId="0" borderId="9" xfId="0" applyFont="1" applyBorder="1" applyProtection="1">
      <alignment vertical="center"/>
    </xf>
    <xf numFmtId="0" fontId="32" fillId="0" borderId="23" xfId="0" applyFont="1" applyBorder="1" applyAlignment="1" applyProtection="1">
      <alignment horizontal="center" vertical="center"/>
    </xf>
    <xf numFmtId="0" fontId="32" fillId="0" borderId="22" xfId="0" applyFont="1" applyBorder="1" applyAlignment="1" applyProtection="1">
      <alignment horizontal="center" vertical="center"/>
    </xf>
    <xf numFmtId="0" fontId="32" fillId="0" borderId="22" xfId="0" applyFont="1" applyBorder="1" applyProtection="1">
      <alignment vertical="center"/>
    </xf>
    <xf numFmtId="182" fontId="32" fillId="4" borderId="1" xfId="0" applyNumberFormat="1" applyFont="1" applyFill="1" applyBorder="1" applyAlignment="1" applyProtection="1">
      <alignment horizontal="center" vertical="center"/>
    </xf>
    <xf numFmtId="0" fontId="32" fillId="0" borderId="34" xfId="0" applyFont="1" applyBorder="1" applyAlignment="1" applyProtection="1">
      <alignment horizontal="center" vertical="center"/>
    </xf>
    <xf numFmtId="0" fontId="32" fillId="0" borderId="29" xfId="0" applyFont="1" applyBorder="1" applyAlignment="1" applyProtection="1">
      <alignment horizontal="center" vertical="center"/>
    </xf>
    <xf numFmtId="0" fontId="32" fillId="0" borderId="29" xfId="0" applyFont="1" applyBorder="1" applyProtection="1">
      <alignment vertical="center"/>
    </xf>
    <xf numFmtId="0" fontId="32" fillId="0" borderId="32" xfId="0" applyFont="1" applyBorder="1" applyAlignment="1" applyProtection="1">
      <alignment horizontal="center" vertical="center"/>
    </xf>
    <xf numFmtId="0" fontId="32" fillId="0" borderId="30" xfId="0" applyFont="1" applyBorder="1" applyAlignment="1" applyProtection="1">
      <alignment horizontal="center" vertical="center"/>
    </xf>
    <xf numFmtId="0" fontId="32" fillId="0" borderId="30" xfId="0" applyFont="1" applyBorder="1" applyProtection="1">
      <alignment vertical="center"/>
    </xf>
    <xf numFmtId="0" fontId="32" fillId="3" borderId="6" xfId="0" applyFont="1" applyFill="1" applyBorder="1" applyProtection="1">
      <alignment vertical="center"/>
    </xf>
    <xf numFmtId="14" fontId="32" fillId="4" borderId="0" xfId="0" applyNumberFormat="1" applyFont="1" applyFill="1" applyProtection="1">
      <alignment vertical="center"/>
    </xf>
    <xf numFmtId="0" fontId="32" fillId="0" borderId="5" xfId="0" applyFont="1" applyFill="1" applyBorder="1" applyProtection="1">
      <alignment vertical="center"/>
    </xf>
    <xf numFmtId="0" fontId="35" fillId="0" borderId="5" xfId="0" applyFont="1" applyFill="1" applyBorder="1" applyAlignment="1" applyProtection="1">
      <alignment horizontal="center" vertical="center" wrapText="1"/>
    </xf>
    <xf numFmtId="0" fontId="35" fillId="0" borderId="5" xfId="0" applyFont="1" applyFill="1" applyBorder="1" applyAlignment="1" applyProtection="1">
      <alignment horizontal="center" vertical="center"/>
    </xf>
    <xf numFmtId="0" fontId="44" fillId="0" borderId="6" xfId="0" applyFont="1" applyFill="1" applyBorder="1" applyAlignment="1" applyProtection="1">
      <alignment horizontal="right" vertical="center"/>
    </xf>
    <xf numFmtId="0" fontId="32" fillId="0" borderId="6" xfId="0" applyFont="1" applyBorder="1" applyProtection="1">
      <alignment vertical="center"/>
    </xf>
    <xf numFmtId="0" fontId="32" fillId="0" borderId="8" xfId="0" applyFont="1" applyBorder="1" applyAlignment="1" applyProtection="1">
      <alignment vertical="center" shrinkToFit="1"/>
    </xf>
    <xf numFmtId="0" fontId="32" fillId="4" borderId="0" xfId="0" applyFont="1" applyFill="1" applyAlignment="1" applyProtection="1">
      <alignment vertical="center" shrinkToFit="1"/>
    </xf>
    <xf numFmtId="0" fontId="42" fillId="0" borderId="7" xfId="0" applyFont="1" applyBorder="1" applyProtection="1">
      <alignment vertical="center"/>
    </xf>
    <xf numFmtId="0" fontId="42" fillId="0" borderId="8" xfId="0" applyFont="1" applyBorder="1" applyProtection="1">
      <alignment vertical="center"/>
    </xf>
    <xf numFmtId="0" fontId="32" fillId="0" borderId="2" xfId="0" applyFont="1" applyBorder="1" applyProtection="1">
      <alignment vertical="center"/>
    </xf>
    <xf numFmtId="0" fontId="32" fillId="0" borderId="3" xfId="0" applyFont="1" applyBorder="1" applyProtection="1">
      <alignment vertical="center"/>
    </xf>
    <xf numFmtId="0" fontId="32" fillId="0" borderId="1" xfId="0" applyFont="1" applyBorder="1" applyAlignment="1" applyProtection="1">
      <alignment horizontal="center" vertical="center" shrinkToFit="1"/>
    </xf>
    <xf numFmtId="0" fontId="32" fillId="0" borderId="0" xfId="0" applyFont="1" applyBorder="1" applyAlignment="1" applyProtection="1">
      <alignment horizontal="center" vertical="center"/>
    </xf>
    <xf numFmtId="0" fontId="34" fillId="0" borderId="0" xfId="3" applyFont="1" applyProtection="1">
      <alignment vertical="center"/>
    </xf>
    <xf numFmtId="0" fontId="32" fillId="0" borderId="10" xfId="0" applyFont="1" applyBorder="1" applyProtection="1">
      <alignment vertical="center"/>
    </xf>
    <xf numFmtId="0" fontId="32" fillId="0" borderId="11" xfId="0" applyFont="1" applyBorder="1" applyProtection="1">
      <alignment vertical="center"/>
    </xf>
    <xf numFmtId="0" fontId="32" fillId="0" borderId="12" xfId="0" applyFont="1" applyBorder="1" applyProtection="1">
      <alignment vertical="center"/>
    </xf>
    <xf numFmtId="0" fontId="42" fillId="4" borderId="0" xfId="0" applyFont="1" applyFill="1" applyBorder="1" applyAlignment="1" applyProtection="1">
      <alignment horizontal="center" vertical="center" shrinkToFit="1"/>
    </xf>
    <xf numFmtId="14" fontId="32" fillId="4" borderId="0" xfId="0" applyNumberFormat="1" applyFont="1" applyFill="1" applyBorder="1" applyAlignment="1" applyProtection="1">
      <alignment horizontal="center" vertical="center" shrinkToFit="1"/>
    </xf>
    <xf numFmtId="0" fontId="50" fillId="0" borderId="0" xfId="0" applyFont="1" applyAlignment="1" applyProtection="1">
      <alignment horizontal="left" vertical="top"/>
    </xf>
    <xf numFmtId="0" fontId="12" fillId="0" borderId="0" xfId="0" applyFont="1" applyAlignment="1" applyProtection="1">
      <alignment vertical="top"/>
    </xf>
    <xf numFmtId="0" fontId="14" fillId="4" borderId="0" xfId="0" applyFont="1" applyFill="1" applyProtection="1">
      <alignment vertical="center"/>
    </xf>
    <xf numFmtId="0" fontId="23" fillId="0" borderId="0" xfId="0" applyFont="1" applyAlignment="1" applyProtection="1">
      <alignment horizontal="left" vertical="center"/>
    </xf>
    <xf numFmtId="0" fontId="10" fillId="2" borderId="1" xfId="0" applyFont="1" applyFill="1" applyBorder="1" applyProtection="1">
      <alignment vertical="center"/>
    </xf>
    <xf numFmtId="0" fontId="5" fillId="0" borderId="0" xfId="0" applyFont="1" applyAlignment="1" applyProtection="1">
      <alignment horizontal="center" vertical="center"/>
    </xf>
    <xf numFmtId="0" fontId="36" fillId="4" borderId="0" xfId="0" applyFont="1" applyFill="1" applyAlignment="1" applyProtection="1">
      <alignment vertical="center"/>
    </xf>
    <xf numFmtId="0" fontId="37" fillId="4" borderId="0" xfId="0" applyFont="1" applyFill="1" applyAlignment="1" applyProtection="1">
      <alignment vertical="center"/>
    </xf>
    <xf numFmtId="0" fontId="36" fillId="4" borderId="0" xfId="0" applyFont="1" applyFill="1" applyAlignment="1" applyProtection="1">
      <alignment vertical="center" wrapText="1"/>
    </xf>
    <xf numFmtId="0" fontId="36" fillId="4" borderId="0" xfId="0" applyFont="1" applyFill="1" applyAlignment="1" applyProtection="1">
      <alignment horizontal="center" vertical="center"/>
    </xf>
    <xf numFmtId="0" fontId="25" fillId="0" borderId="0" xfId="0" applyFont="1" applyAlignment="1" applyProtection="1">
      <alignment vertical="center"/>
    </xf>
    <xf numFmtId="0" fontId="36" fillId="0" borderId="0" xfId="0" applyFont="1" applyAlignment="1" applyProtection="1">
      <alignment vertical="center"/>
    </xf>
    <xf numFmtId="0" fontId="36" fillId="0" borderId="0" xfId="0" applyFont="1" applyAlignment="1" applyProtection="1">
      <alignment vertical="center" wrapText="1"/>
    </xf>
    <xf numFmtId="0" fontId="25" fillId="0" borderId="1" xfId="0" applyFont="1" applyBorder="1" applyAlignment="1" applyProtection="1">
      <alignment horizontal="center" vertical="center"/>
    </xf>
    <xf numFmtId="0" fontId="38" fillId="0" borderId="0" xfId="0" applyFont="1" applyAlignment="1" applyProtection="1">
      <alignment horizontal="center" vertical="center" wrapText="1"/>
    </xf>
    <xf numFmtId="0" fontId="36" fillId="0" borderId="0" xfId="0" applyFont="1" applyAlignment="1" applyProtection="1">
      <alignment horizontal="center" vertical="center"/>
    </xf>
    <xf numFmtId="0" fontId="24" fillId="3" borderId="48" xfId="0" applyFont="1" applyFill="1" applyBorder="1" applyAlignment="1" applyProtection="1">
      <alignment horizontal="center" vertical="center" wrapText="1"/>
    </xf>
    <xf numFmtId="0" fontId="36" fillId="3" borderId="76" xfId="0" applyFont="1" applyFill="1" applyBorder="1" applyAlignment="1" applyProtection="1">
      <alignment horizontal="right" vertical="center"/>
    </xf>
    <xf numFmtId="0" fontId="28" fillId="3" borderId="71" xfId="0" applyFont="1" applyFill="1" applyBorder="1" applyAlignment="1" applyProtection="1">
      <alignment horizontal="center" vertical="center" wrapText="1"/>
    </xf>
    <xf numFmtId="0" fontId="36" fillId="3" borderId="57" xfId="0" applyFont="1" applyFill="1" applyBorder="1" applyAlignment="1" applyProtection="1">
      <alignment vertical="center"/>
    </xf>
    <xf numFmtId="0" fontId="36" fillId="3" borderId="0" xfId="0" applyFont="1" applyFill="1" applyBorder="1" applyAlignment="1" applyProtection="1">
      <alignment vertical="center"/>
    </xf>
    <xf numFmtId="0" fontId="36" fillId="3" borderId="4" xfId="0" applyFont="1" applyFill="1" applyBorder="1" applyAlignment="1" applyProtection="1">
      <alignment horizontal="right" vertical="center"/>
    </xf>
    <xf numFmtId="0" fontId="28" fillId="3" borderId="84" xfId="0" applyFont="1" applyFill="1" applyBorder="1" applyAlignment="1" applyProtection="1">
      <alignment horizontal="center" vertical="center" wrapText="1"/>
    </xf>
    <xf numFmtId="0" fontId="39" fillId="4" borderId="0" xfId="3" applyFont="1" applyFill="1" applyProtection="1">
      <alignment vertical="center"/>
    </xf>
    <xf numFmtId="0" fontId="25" fillId="4" borderId="0" xfId="0" applyFont="1" applyFill="1" applyProtection="1">
      <alignment vertical="center"/>
    </xf>
    <xf numFmtId="0" fontId="36" fillId="3" borderId="35" xfId="0" applyFont="1" applyFill="1" applyBorder="1" applyAlignment="1" applyProtection="1">
      <alignment horizontal="right" vertical="center"/>
    </xf>
    <xf numFmtId="0" fontId="28" fillId="3" borderId="85" xfId="0" applyFont="1" applyFill="1" applyBorder="1" applyAlignment="1" applyProtection="1">
      <alignment horizontal="center" vertical="center" wrapText="1"/>
    </xf>
    <xf numFmtId="0" fontId="28" fillId="3" borderId="34" xfId="0" applyFont="1" applyFill="1" applyBorder="1" applyAlignment="1" applyProtection="1">
      <alignment vertical="center"/>
    </xf>
    <xf numFmtId="0" fontId="0" fillId="3" borderId="0" xfId="0" applyFill="1" applyBorder="1" applyProtection="1">
      <alignment vertical="center"/>
    </xf>
    <xf numFmtId="0" fontId="0" fillId="3" borderId="96" xfId="0" applyFill="1" applyBorder="1" applyProtection="1">
      <alignment vertical="center"/>
    </xf>
    <xf numFmtId="0" fontId="0" fillId="3" borderId="11" xfId="0" applyFill="1" applyBorder="1" applyProtection="1">
      <alignment vertical="center"/>
    </xf>
    <xf numFmtId="0" fontId="36" fillId="3" borderId="2" xfId="0" applyFont="1" applyFill="1" applyBorder="1" applyAlignment="1" applyProtection="1">
      <alignment horizontal="right" vertical="center"/>
    </xf>
    <xf numFmtId="0" fontId="28" fillId="3" borderId="70" xfId="0" applyFont="1" applyFill="1" applyBorder="1" applyAlignment="1" applyProtection="1">
      <alignment horizontal="center" vertical="center" wrapText="1"/>
    </xf>
    <xf numFmtId="0" fontId="36" fillId="3" borderId="3" xfId="0" applyFont="1" applyFill="1" applyBorder="1" applyAlignment="1" applyProtection="1">
      <alignment vertical="center"/>
    </xf>
    <xf numFmtId="0" fontId="36" fillId="3" borderId="46" xfId="0" applyFont="1" applyFill="1" applyBorder="1" applyAlignment="1" applyProtection="1">
      <alignment vertical="center"/>
    </xf>
    <xf numFmtId="0" fontId="36" fillId="3" borderId="77" xfId="0" applyFont="1" applyFill="1" applyBorder="1" applyAlignment="1" applyProtection="1">
      <alignment vertical="center"/>
    </xf>
    <xf numFmtId="0" fontId="36" fillId="3" borderId="80" xfId="0" applyFont="1" applyFill="1" applyBorder="1" applyAlignment="1" applyProtection="1">
      <alignment vertical="center"/>
    </xf>
    <xf numFmtId="0" fontId="0" fillId="3" borderId="77" xfId="0" applyFill="1" applyBorder="1" applyProtection="1">
      <alignment vertical="center"/>
    </xf>
    <xf numFmtId="0" fontId="36" fillId="3" borderId="76" xfId="0" applyFont="1" applyFill="1" applyBorder="1" applyAlignment="1" applyProtection="1">
      <alignment vertical="center"/>
    </xf>
    <xf numFmtId="0" fontId="0" fillId="3" borderId="79" xfId="0" applyFill="1" applyBorder="1" applyProtection="1">
      <alignment vertical="center"/>
    </xf>
    <xf numFmtId="0" fontId="0" fillId="3" borderId="3" xfId="0" applyFill="1" applyBorder="1" applyProtection="1">
      <alignment vertical="center"/>
    </xf>
    <xf numFmtId="0" fontId="36" fillId="3" borderId="82" xfId="0" applyFont="1" applyFill="1" applyBorder="1" applyAlignment="1" applyProtection="1">
      <alignment vertical="center"/>
    </xf>
    <xf numFmtId="0" fontId="0" fillId="3" borderId="80" xfId="0" applyFill="1" applyBorder="1" applyProtection="1">
      <alignment vertical="center"/>
    </xf>
    <xf numFmtId="0" fontId="36" fillId="3" borderId="54" xfId="0" applyFont="1" applyFill="1" applyBorder="1" applyAlignment="1" applyProtection="1">
      <alignment vertical="center"/>
    </xf>
    <xf numFmtId="0" fontId="0" fillId="0" borderId="1" xfId="0" applyNumberFormat="1" applyBorder="1" applyAlignment="1">
      <alignment horizontal="left" vertical="center"/>
    </xf>
    <xf numFmtId="0" fontId="55" fillId="0" borderId="0" xfId="0" applyFont="1" applyBorder="1">
      <alignment vertical="center"/>
    </xf>
    <xf numFmtId="0" fontId="25" fillId="0" borderId="0" xfId="0" applyFont="1">
      <alignment vertical="center"/>
    </xf>
    <xf numFmtId="0" fontId="0" fillId="4" borderId="0" xfId="0" applyFont="1" applyFill="1" applyAlignment="1">
      <alignment vertical="center"/>
    </xf>
    <xf numFmtId="0" fontId="0" fillId="4" borderId="0" xfId="0" applyFont="1" applyFill="1">
      <alignment vertical="center"/>
    </xf>
    <xf numFmtId="0" fontId="18" fillId="4" borderId="0" xfId="0" applyFont="1" applyFill="1">
      <alignment vertical="center"/>
    </xf>
    <xf numFmtId="0" fontId="5" fillId="3" borderId="1" xfId="0" applyFont="1" applyFill="1" applyBorder="1" applyAlignment="1">
      <alignment horizontal="center" vertical="center"/>
    </xf>
    <xf numFmtId="0" fontId="11" fillId="0" borderId="0" xfId="3" applyBorder="1" applyProtection="1">
      <alignment vertical="center"/>
    </xf>
    <xf numFmtId="0" fontId="16" fillId="0" borderId="0" xfId="0" applyFont="1" applyBorder="1" applyAlignment="1" applyProtection="1">
      <alignment horizontal="left" vertical="top" wrapText="1" indent="1"/>
    </xf>
    <xf numFmtId="0" fontId="15" fillId="0" borderId="0" xfId="0" applyFont="1" applyBorder="1" applyAlignment="1" applyProtection="1">
      <alignment horizontal="left" vertical="top" wrapText="1" indent="1"/>
    </xf>
    <xf numFmtId="0" fontId="12" fillId="0" borderId="0" xfId="0" applyFont="1" applyBorder="1" applyAlignment="1" applyProtection="1">
      <alignment vertical="top"/>
    </xf>
    <xf numFmtId="0" fontId="48" fillId="0" borderId="0" xfId="0" applyFont="1" applyFill="1" applyBorder="1" applyAlignment="1" applyProtection="1">
      <alignment vertical="top"/>
    </xf>
    <xf numFmtId="0" fontId="15" fillId="0" borderId="0" xfId="0" applyFont="1" applyBorder="1" applyAlignment="1" applyProtection="1">
      <alignment horizontal="left" vertical="top" indent="1"/>
    </xf>
    <xf numFmtId="0" fontId="5" fillId="0" borderId="0" xfId="0" applyFont="1" applyBorder="1" applyAlignment="1" applyProtection="1">
      <alignment horizontal="center" vertical="center"/>
    </xf>
    <xf numFmtId="0" fontId="8" fillId="0" borderId="0" xfId="0" applyFont="1" applyBorder="1" applyProtection="1">
      <alignment vertical="center"/>
    </xf>
    <xf numFmtId="0" fontId="0" fillId="0" borderId="1" xfId="0" applyBorder="1" applyAlignment="1">
      <alignment vertical="center" shrinkToFit="1"/>
    </xf>
    <xf numFmtId="0" fontId="0" fillId="0" borderId="4" xfId="0" applyBorder="1" applyAlignment="1">
      <alignment vertical="center" wrapText="1"/>
    </xf>
    <xf numFmtId="0" fontId="0" fillId="0" borderId="6" xfId="0" applyBorder="1" applyAlignment="1">
      <alignment vertical="center" wrapText="1"/>
    </xf>
    <xf numFmtId="0" fontId="10" fillId="3" borderId="1" xfId="0" applyFont="1" applyFill="1" applyBorder="1" applyAlignment="1">
      <alignment vertical="center" shrinkToFit="1"/>
    </xf>
    <xf numFmtId="0" fontId="0" fillId="0" borderId="28" xfId="0" applyBorder="1" applyAlignment="1">
      <alignment vertical="center" wrapText="1"/>
    </xf>
    <xf numFmtId="0" fontId="0" fillId="0" borderId="36" xfId="0" applyBorder="1" applyAlignment="1">
      <alignment vertical="center" wrapText="1"/>
    </xf>
    <xf numFmtId="0" fontId="0" fillId="0" borderId="1" xfId="0" applyBorder="1" applyAlignment="1">
      <alignment vertical="center" wrapText="1"/>
    </xf>
    <xf numFmtId="0" fontId="0" fillId="2" borderId="28" xfId="0" applyFill="1" applyBorder="1" applyAlignment="1">
      <alignment horizontal="center" vertical="center"/>
    </xf>
    <xf numFmtId="0" fontId="0" fillId="2" borderId="73" xfId="0" applyFill="1" applyBorder="1" applyAlignment="1">
      <alignment horizontal="center" vertical="center"/>
    </xf>
    <xf numFmtId="0" fontId="0" fillId="2" borderId="74" xfId="0" applyFill="1" applyBorder="1" applyAlignment="1">
      <alignment horizontal="center" vertical="center"/>
    </xf>
    <xf numFmtId="0" fontId="0" fillId="2" borderId="1" xfId="0" applyFill="1" applyBorder="1" applyAlignment="1">
      <alignment horizontal="center" vertical="center" wrapText="1"/>
    </xf>
    <xf numFmtId="14" fontId="0" fillId="2" borderId="28" xfId="0" applyNumberFormat="1" applyFill="1" applyBorder="1" applyAlignment="1">
      <alignment horizontal="center" vertical="center"/>
    </xf>
    <xf numFmtId="14" fontId="0" fillId="2" borderId="74" xfId="0" applyNumberFormat="1" applyFill="1" applyBorder="1" applyAlignment="1">
      <alignment horizontal="center" vertical="center"/>
    </xf>
    <xf numFmtId="0" fontId="0" fillId="0" borderId="57" xfId="0" applyBorder="1">
      <alignment vertical="center"/>
    </xf>
    <xf numFmtId="0" fontId="0" fillId="0" borderId="0" xfId="0" applyBorder="1">
      <alignment vertical="center"/>
    </xf>
    <xf numFmtId="0" fontId="0" fillId="5" borderId="4" xfId="0" applyFill="1" applyBorder="1" applyAlignment="1" applyProtection="1">
      <alignment horizontal="center" vertical="center" shrinkToFit="1"/>
      <protection locked="0"/>
    </xf>
    <xf numFmtId="0" fontId="0" fillId="5" borderId="5" xfId="0" applyFill="1" applyBorder="1" applyAlignment="1" applyProtection="1">
      <alignment horizontal="center" vertical="center" shrinkToFit="1"/>
      <protection locked="0"/>
    </xf>
    <xf numFmtId="0" fontId="0" fillId="5" borderId="6" xfId="0" applyFill="1" applyBorder="1" applyAlignment="1" applyProtection="1">
      <alignment horizontal="center" vertical="center" shrinkToFit="1"/>
      <protection locked="0"/>
    </xf>
    <xf numFmtId="0" fontId="53" fillId="0" borderId="0" xfId="3"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0" fontId="18" fillId="0" borderId="0" xfId="0" applyFont="1" applyAlignment="1">
      <alignment horizontal="distributed" vertical="center"/>
    </xf>
    <xf numFmtId="0" fontId="18" fillId="0" borderId="0" xfId="0" applyFont="1" applyAlignment="1">
      <alignment horizontal="left" vertical="justify"/>
    </xf>
    <xf numFmtId="0" fontId="18" fillId="0" borderId="0" xfId="0" applyFont="1" applyAlignment="1">
      <alignment horizontal="justify" vertical="justify"/>
    </xf>
    <xf numFmtId="0" fontId="32" fillId="5" borderId="4" xfId="0" applyFont="1" applyFill="1" applyBorder="1" applyAlignment="1" applyProtection="1">
      <alignment vertical="center" shrinkToFit="1"/>
      <protection locked="0"/>
    </xf>
    <xf numFmtId="0" fontId="32" fillId="5" borderId="5" xfId="0" applyFont="1" applyFill="1" applyBorder="1" applyAlignment="1" applyProtection="1">
      <alignment vertical="center" shrinkToFit="1"/>
      <protection locked="0"/>
    </xf>
    <xf numFmtId="0" fontId="32" fillId="5" borderId="6" xfId="0" applyFont="1" applyFill="1" applyBorder="1" applyAlignment="1" applyProtection="1">
      <alignment vertical="center" shrinkToFit="1"/>
      <protection locked="0"/>
    </xf>
    <xf numFmtId="0" fontId="32" fillId="5" borderId="7" xfId="0" applyFont="1" applyFill="1" applyBorder="1" applyAlignment="1" applyProtection="1">
      <alignment horizontal="left" vertical="center" shrinkToFit="1"/>
      <protection locked="0"/>
    </xf>
    <xf numFmtId="0" fontId="32" fillId="5" borderId="8" xfId="0" applyFont="1" applyFill="1" applyBorder="1" applyAlignment="1" applyProtection="1">
      <alignment horizontal="left" vertical="center" shrinkToFit="1"/>
      <protection locked="0"/>
    </xf>
    <xf numFmtId="0" fontId="32" fillId="5" borderId="9" xfId="0" applyFont="1" applyFill="1" applyBorder="1" applyAlignment="1" applyProtection="1">
      <alignment horizontal="left" vertical="center" shrinkToFit="1"/>
      <protection locked="0"/>
    </xf>
    <xf numFmtId="0" fontId="0" fillId="2" borderId="99" xfId="0" applyFill="1" applyBorder="1" applyAlignment="1" applyProtection="1">
      <alignment vertical="center" textRotation="255"/>
    </xf>
    <xf numFmtId="0" fontId="0" fillId="2" borderId="98" xfId="0" applyFill="1" applyBorder="1" applyAlignment="1" applyProtection="1">
      <alignment vertical="center" textRotation="255"/>
    </xf>
    <xf numFmtId="0" fontId="17" fillId="2" borderId="1" xfId="0" applyFont="1" applyFill="1" applyBorder="1" applyAlignment="1" applyProtection="1">
      <alignment horizontal="center" vertical="center" shrinkToFit="1"/>
    </xf>
    <xf numFmtId="0" fontId="17" fillId="2" borderId="75" xfId="0" applyFont="1" applyFill="1" applyBorder="1" applyAlignment="1" applyProtection="1">
      <alignment horizontal="center" vertical="center" shrinkToFit="1"/>
    </xf>
    <xf numFmtId="0" fontId="32" fillId="5" borderId="1" xfId="0" applyFont="1" applyFill="1" applyBorder="1" applyAlignment="1" applyProtection="1">
      <alignment horizontal="left" vertical="center" shrinkToFit="1"/>
      <protection locked="0"/>
    </xf>
    <xf numFmtId="0" fontId="34" fillId="5" borderId="75" xfId="3" applyFont="1" applyFill="1" applyBorder="1" applyAlignment="1" applyProtection="1">
      <alignment horizontal="left" vertical="center" shrinkToFit="1"/>
      <protection locked="0"/>
    </xf>
    <xf numFmtId="0" fontId="33" fillId="0" borderId="0" xfId="0" applyFont="1" applyProtection="1">
      <alignment vertical="center"/>
    </xf>
    <xf numFmtId="0" fontId="0" fillId="0" borderId="0" xfId="0" applyBorder="1" applyProtection="1">
      <alignment vertical="center"/>
    </xf>
    <xf numFmtId="0" fontId="11" fillId="0" borderId="0" xfId="3" applyBorder="1" applyProtection="1">
      <alignment vertical="center"/>
    </xf>
    <xf numFmtId="0" fontId="32" fillId="3" borderId="7"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wrapText="1"/>
    </xf>
    <xf numFmtId="0" fontId="32" fillId="3" borderId="9" xfId="0" applyFont="1" applyFill="1" applyBorder="1" applyAlignment="1" applyProtection="1">
      <alignment horizontal="center" vertical="center" wrapText="1"/>
    </xf>
    <xf numFmtId="0" fontId="32" fillId="3" borderId="2" xfId="0" applyFont="1" applyFill="1" applyBorder="1" applyAlignment="1" applyProtection="1">
      <alignment horizontal="center" vertical="center" wrapText="1"/>
    </xf>
    <xf numFmtId="0" fontId="32" fillId="3" borderId="0" xfId="0" applyFont="1" applyFill="1" applyBorder="1" applyAlignment="1" applyProtection="1">
      <alignment horizontal="center" vertical="center" wrapText="1"/>
    </xf>
    <xf numFmtId="0" fontId="32" fillId="3" borderId="3" xfId="0" applyFont="1" applyFill="1" applyBorder="1" applyAlignment="1" applyProtection="1">
      <alignment horizontal="center" vertical="center" wrapText="1"/>
    </xf>
    <xf numFmtId="0" fontId="32" fillId="3" borderId="10" xfId="0" applyFont="1" applyFill="1" applyBorder="1" applyAlignment="1" applyProtection="1">
      <alignment horizontal="center" vertical="center" wrapText="1"/>
    </xf>
    <xf numFmtId="0" fontId="32" fillId="3" borderId="11" xfId="0" applyFont="1" applyFill="1" applyBorder="1" applyAlignment="1" applyProtection="1">
      <alignment horizontal="center" vertical="center" wrapText="1"/>
    </xf>
    <xf numFmtId="0" fontId="32" fillId="3" borderId="12" xfId="0" applyFont="1" applyFill="1" applyBorder="1" applyAlignment="1" applyProtection="1">
      <alignment horizontal="center" vertical="center" wrapText="1"/>
    </xf>
    <xf numFmtId="0" fontId="32" fillId="5" borderId="4" xfId="0" applyFont="1" applyFill="1" applyBorder="1" applyProtection="1">
      <alignment vertical="center"/>
      <protection locked="0"/>
    </xf>
    <xf numFmtId="0" fontId="32" fillId="5" borderId="5" xfId="0" applyFont="1" applyFill="1" applyBorder="1" applyProtection="1">
      <alignment vertical="center"/>
      <protection locked="0"/>
    </xf>
    <xf numFmtId="0" fontId="32" fillId="5" borderId="6" xfId="0" applyFont="1" applyFill="1" applyBorder="1" applyProtection="1">
      <alignment vertical="center"/>
      <protection locked="0"/>
    </xf>
    <xf numFmtId="0" fontId="32" fillId="0" borderId="15" xfId="0" applyFont="1" applyFill="1" applyBorder="1" applyAlignment="1" applyProtection="1">
      <alignment horizontal="center" vertical="center"/>
    </xf>
    <xf numFmtId="0" fontId="32" fillId="0" borderId="25" xfId="0" applyFont="1" applyFill="1" applyBorder="1" applyAlignment="1" applyProtection="1">
      <alignment horizontal="center" vertical="center"/>
    </xf>
    <xf numFmtId="0" fontId="32" fillId="0" borderId="26" xfId="0" applyFont="1" applyFill="1" applyBorder="1" applyAlignment="1" applyProtection="1">
      <alignment horizontal="center" vertical="center"/>
    </xf>
    <xf numFmtId="0" fontId="32" fillId="3" borderId="4" xfId="0" applyFont="1" applyFill="1" applyBorder="1" applyAlignment="1" applyProtection="1">
      <alignment horizontal="center" vertical="center"/>
    </xf>
    <xf numFmtId="0" fontId="32" fillId="3" borderId="5" xfId="0" applyFont="1" applyFill="1" applyBorder="1" applyAlignment="1" applyProtection="1">
      <alignment horizontal="center" vertical="center"/>
    </xf>
    <xf numFmtId="0" fontId="32" fillId="3" borderId="6" xfId="0" applyFont="1" applyFill="1" applyBorder="1" applyAlignment="1" applyProtection="1">
      <alignment horizontal="center" vertical="center"/>
    </xf>
    <xf numFmtId="0" fontId="12" fillId="3" borderId="7"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wrapText="1"/>
    </xf>
    <xf numFmtId="0" fontId="12" fillId="3" borderId="11" xfId="0"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xf>
    <xf numFmtId="0" fontId="32" fillId="5" borderId="10" xfId="0" applyFont="1" applyFill="1" applyBorder="1" applyAlignment="1" applyProtection="1">
      <alignment horizontal="left" vertical="center" shrinkToFit="1"/>
      <protection locked="0"/>
    </xf>
    <xf numFmtId="0" fontId="32" fillId="5" borderId="11" xfId="0" applyFont="1" applyFill="1" applyBorder="1" applyAlignment="1" applyProtection="1">
      <alignment horizontal="left" vertical="center" shrinkToFit="1"/>
      <protection locked="0"/>
    </xf>
    <xf numFmtId="0" fontId="32" fillId="5" borderId="12" xfId="0" applyFont="1" applyFill="1" applyBorder="1" applyAlignment="1" applyProtection="1">
      <alignment horizontal="left" vertical="center" shrinkToFit="1"/>
      <protection locked="0"/>
    </xf>
    <xf numFmtId="0" fontId="32" fillId="3" borderId="4" xfId="0" applyFont="1" applyFill="1" applyBorder="1" applyAlignment="1" applyProtection="1">
      <alignment horizontal="center" vertical="center" wrapText="1"/>
    </xf>
    <xf numFmtId="0" fontId="32" fillId="3" borderId="5" xfId="0" applyFont="1" applyFill="1" applyBorder="1" applyAlignment="1" applyProtection="1">
      <alignment horizontal="center" vertical="center" wrapText="1"/>
    </xf>
    <xf numFmtId="0" fontId="32" fillId="3" borderId="6" xfId="0" applyFont="1" applyFill="1" applyBorder="1" applyAlignment="1" applyProtection="1">
      <alignment horizontal="center" vertical="center" wrapText="1"/>
    </xf>
    <xf numFmtId="0" fontId="32" fillId="0" borderId="1" xfId="0" applyFont="1" applyBorder="1" applyAlignment="1" applyProtection="1">
      <alignment horizontal="center" vertical="center"/>
    </xf>
    <xf numFmtId="0" fontId="0" fillId="3" borderId="4" xfId="0"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6" xfId="0" applyFill="1" applyBorder="1" applyAlignment="1" applyProtection="1">
      <alignment horizontal="center" vertical="center"/>
    </xf>
    <xf numFmtId="0" fontId="32" fillId="3" borderId="4" xfId="0" applyFont="1" applyFill="1" applyBorder="1" applyAlignment="1" applyProtection="1">
      <alignment horizontal="center" vertical="center" shrinkToFit="1"/>
    </xf>
    <xf numFmtId="0" fontId="32" fillId="3" borderId="5" xfId="0" applyFont="1" applyFill="1" applyBorder="1" applyAlignment="1" applyProtection="1">
      <alignment horizontal="center" vertical="center" shrinkToFit="1"/>
    </xf>
    <xf numFmtId="0" fontId="32" fillId="3" borderId="6" xfId="0" applyFont="1" applyFill="1" applyBorder="1" applyAlignment="1" applyProtection="1">
      <alignment horizontal="center" vertical="center" shrinkToFit="1"/>
    </xf>
    <xf numFmtId="14" fontId="32" fillId="4" borderId="28" xfId="0" applyNumberFormat="1" applyFont="1" applyFill="1" applyBorder="1" applyAlignment="1" applyProtection="1">
      <alignment horizontal="center" vertical="center" shrinkToFit="1"/>
    </xf>
    <xf numFmtId="14" fontId="32" fillId="4" borderId="36" xfId="0" applyNumberFormat="1" applyFont="1" applyFill="1" applyBorder="1" applyAlignment="1" applyProtection="1">
      <alignment horizontal="center" vertical="center" shrinkToFit="1"/>
    </xf>
    <xf numFmtId="0" fontId="49" fillId="4" borderId="28" xfId="0" applyFont="1" applyFill="1" applyBorder="1" applyAlignment="1" applyProtection="1">
      <alignment horizontal="center" vertical="center" wrapText="1" shrinkToFit="1"/>
    </xf>
    <xf numFmtId="0" fontId="49" fillId="4" borderId="36" xfId="0" applyFont="1" applyFill="1" applyBorder="1" applyAlignment="1" applyProtection="1">
      <alignment horizontal="center" vertical="center" wrapText="1" shrinkToFit="1"/>
    </xf>
    <xf numFmtId="0" fontId="35" fillId="0" borderId="8" xfId="0" applyFont="1" applyBorder="1" applyAlignment="1" applyProtection="1">
      <alignment vertical="center" shrinkToFit="1"/>
    </xf>
    <xf numFmtId="0" fontId="35" fillId="0" borderId="9" xfId="0" applyFont="1" applyBorder="1" applyAlignment="1" applyProtection="1">
      <alignment vertical="center" shrinkToFit="1"/>
    </xf>
    <xf numFmtId="0" fontId="40" fillId="4" borderId="0" xfId="0" applyFont="1" applyFill="1" applyAlignment="1" applyProtection="1">
      <alignment horizontal="right" vertical="center"/>
    </xf>
    <xf numFmtId="0" fontId="32" fillId="0" borderId="7" xfId="0" applyFont="1" applyBorder="1" applyProtection="1">
      <alignment vertical="center"/>
    </xf>
    <xf numFmtId="0" fontId="32" fillId="0" borderId="8" xfId="0" applyFont="1" applyBorder="1" applyProtection="1">
      <alignment vertical="center"/>
    </xf>
    <xf numFmtId="179" fontId="32" fillId="0" borderId="8" xfId="0" applyNumberFormat="1" applyFont="1" applyBorder="1" applyAlignment="1" applyProtection="1">
      <alignment horizontal="left" vertical="center" shrinkToFit="1"/>
    </xf>
    <xf numFmtId="0" fontId="32" fillId="0" borderId="9" xfId="0" applyFont="1" applyBorder="1" applyProtection="1">
      <alignment vertical="center"/>
    </xf>
    <xf numFmtId="0" fontId="54" fillId="0" borderId="10" xfId="0" applyFont="1" applyFill="1" applyBorder="1" applyAlignment="1" applyProtection="1">
      <alignment horizontal="left" vertical="center" wrapText="1" indent="1"/>
    </xf>
    <xf numFmtId="0" fontId="54" fillId="0" borderId="11" xfId="0" applyFont="1" applyFill="1" applyBorder="1" applyAlignment="1" applyProtection="1">
      <alignment horizontal="left" vertical="center" wrapText="1" indent="1"/>
    </xf>
    <xf numFmtId="0" fontId="54" fillId="0" borderId="12" xfId="0" applyFont="1" applyFill="1" applyBorder="1" applyAlignment="1" applyProtection="1">
      <alignment horizontal="left" vertical="center" wrapText="1" indent="1"/>
    </xf>
    <xf numFmtId="183" fontId="32" fillId="0" borderId="1" xfId="0" applyNumberFormat="1" applyFont="1" applyFill="1" applyBorder="1" applyAlignment="1" applyProtection="1">
      <alignment horizontal="center" vertical="center" wrapText="1"/>
    </xf>
    <xf numFmtId="0" fontId="32" fillId="5" borderId="35" xfId="0" applyFont="1" applyFill="1" applyBorder="1" applyAlignment="1" applyProtection="1">
      <alignment horizontal="right" vertical="center" shrinkToFit="1"/>
      <protection locked="0"/>
    </xf>
    <xf numFmtId="0" fontId="32" fillId="5" borderId="23" xfId="0" applyFont="1" applyFill="1" applyBorder="1" applyAlignment="1" applyProtection="1">
      <alignment horizontal="right" vertical="center" shrinkToFit="1"/>
      <protection locked="0"/>
    </xf>
    <xf numFmtId="0" fontId="32" fillId="5" borderId="33" xfId="0" applyFont="1" applyFill="1" applyBorder="1" applyAlignment="1" applyProtection="1">
      <alignment horizontal="right" vertical="center" shrinkToFit="1"/>
      <protection locked="0"/>
    </xf>
    <xf numFmtId="0" fontId="32" fillId="5" borderId="34" xfId="0" applyFont="1" applyFill="1" applyBorder="1" applyAlignment="1" applyProtection="1">
      <alignment horizontal="right" vertical="center" shrinkToFit="1"/>
      <protection locked="0"/>
    </xf>
    <xf numFmtId="0" fontId="50" fillId="0" borderId="0" xfId="0" applyFont="1" applyAlignment="1" applyProtection="1">
      <alignment horizontal="left" vertical="top"/>
    </xf>
    <xf numFmtId="0" fontId="32" fillId="5" borderId="33" xfId="0" applyFont="1" applyFill="1" applyBorder="1" applyProtection="1">
      <alignment vertical="center"/>
      <protection locked="0"/>
    </xf>
    <xf numFmtId="0" fontId="32" fillId="5" borderId="34" xfId="0" applyFont="1" applyFill="1" applyBorder="1" applyProtection="1">
      <alignment vertical="center"/>
      <protection locked="0"/>
    </xf>
    <xf numFmtId="0" fontId="32" fillId="5" borderId="29" xfId="0" applyFont="1" applyFill="1" applyBorder="1" applyProtection="1">
      <alignment vertical="center"/>
      <protection locked="0"/>
    </xf>
    <xf numFmtId="0" fontId="32" fillId="5" borderId="31" xfId="0" applyFont="1" applyFill="1" applyBorder="1" applyAlignment="1" applyProtection="1">
      <alignment horizontal="right" vertical="center" shrinkToFit="1"/>
      <protection locked="0"/>
    </xf>
    <xf numFmtId="0" fontId="32" fillId="5" borderId="32" xfId="0" applyFont="1" applyFill="1" applyBorder="1" applyAlignment="1" applyProtection="1">
      <alignment horizontal="right" vertical="center" shrinkToFit="1"/>
      <protection locked="0"/>
    </xf>
    <xf numFmtId="0" fontId="32" fillId="5" borderId="31" xfId="0" applyFont="1" applyFill="1" applyBorder="1" applyProtection="1">
      <alignment vertical="center"/>
      <protection locked="0"/>
    </xf>
    <xf numFmtId="0" fontId="32" fillId="5" borderId="32" xfId="0" applyFont="1" applyFill="1" applyBorder="1" applyProtection="1">
      <alignment vertical="center"/>
      <protection locked="0"/>
    </xf>
    <xf numFmtId="0" fontId="32" fillId="5" borderId="30" xfId="0" applyFont="1" applyFill="1" applyBorder="1" applyProtection="1">
      <alignment vertical="center"/>
      <protection locked="0"/>
    </xf>
    <xf numFmtId="0" fontId="32" fillId="3" borderId="8" xfId="0" applyFont="1" applyFill="1" applyBorder="1" applyAlignment="1" applyProtection="1">
      <alignment horizontal="center" vertical="center"/>
    </xf>
    <xf numFmtId="0" fontId="32" fillId="3" borderId="9" xfId="0" applyFont="1" applyFill="1" applyBorder="1" applyAlignment="1" applyProtection="1">
      <alignment horizontal="center" vertical="center"/>
    </xf>
    <xf numFmtId="0" fontId="32" fillId="3" borderId="0" xfId="0" applyFont="1" applyFill="1" applyBorder="1" applyAlignment="1" applyProtection="1">
      <alignment horizontal="center" vertical="center"/>
    </xf>
    <xf numFmtId="0" fontId="32" fillId="3" borderId="3" xfId="0" applyFont="1" applyFill="1" applyBorder="1" applyAlignment="1" applyProtection="1">
      <alignment horizontal="center" vertical="center"/>
    </xf>
    <xf numFmtId="0" fontId="32" fillId="3" borderId="10" xfId="0" applyFont="1" applyFill="1" applyBorder="1" applyAlignment="1" applyProtection="1">
      <alignment horizontal="center" vertical="center"/>
    </xf>
    <xf numFmtId="0" fontId="32" fillId="3" borderId="11" xfId="0" applyFont="1" applyFill="1" applyBorder="1" applyAlignment="1" applyProtection="1">
      <alignment horizontal="center" vertical="center"/>
    </xf>
    <xf numFmtId="0" fontId="32" fillId="3" borderId="12" xfId="0" applyFont="1" applyFill="1" applyBorder="1" applyAlignment="1" applyProtection="1">
      <alignment horizontal="center" vertical="center"/>
    </xf>
    <xf numFmtId="0" fontId="32" fillId="3" borderId="7" xfId="0" applyFont="1" applyFill="1" applyBorder="1" applyAlignment="1" applyProtection="1">
      <alignment horizontal="center" vertical="center" wrapText="1" shrinkToFit="1"/>
    </xf>
    <xf numFmtId="0" fontId="32" fillId="3" borderId="8" xfId="0" applyFont="1" applyFill="1" applyBorder="1" applyAlignment="1" applyProtection="1">
      <alignment horizontal="center" vertical="center" wrapText="1" shrinkToFit="1"/>
    </xf>
    <xf numFmtId="0" fontId="32" fillId="3" borderId="9" xfId="0" applyFont="1" applyFill="1" applyBorder="1" applyAlignment="1" applyProtection="1">
      <alignment horizontal="center" vertical="center" wrapText="1" shrinkToFit="1"/>
    </xf>
    <xf numFmtId="0" fontId="32" fillId="3" borderId="2" xfId="0" applyFont="1" applyFill="1" applyBorder="1" applyAlignment="1" applyProtection="1">
      <alignment horizontal="center" vertical="center" wrapText="1" shrinkToFit="1"/>
    </xf>
    <xf numFmtId="0" fontId="32" fillId="3" borderId="0" xfId="0" applyFont="1" applyFill="1" applyBorder="1" applyAlignment="1" applyProtection="1">
      <alignment horizontal="center" vertical="center" wrapText="1" shrinkToFit="1"/>
    </xf>
    <xf numFmtId="0" fontId="32" fillId="3" borderId="3" xfId="0" applyFont="1" applyFill="1" applyBorder="1" applyAlignment="1" applyProtection="1">
      <alignment horizontal="center" vertical="center" wrapText="1" shrinkToFit="1"/>
    </xf>
    <xf numFmtId="0" fontId="32" fillId="3" borderId="10" xfId="0" applyFont="1" applyFill="1" applyBorder="1" applyAlignment="1" applyProtection="1">
      <alignment horizontal="center" vertical="center" wrapText="1" shrinkToFit="1"/>
    </xf>
    <xf numFmtId="0" fontId="32" fillId="3" borderId="11" xfId="0" applyFont="1" applyFill="1" applyBorder="1" applyAlignment="1" applyProtection="1">
      <alignment horizontal="center" vertical="center" wrapText="1" shrinkToFit="1"/>
    </xf>
    <xf numFmtId="0" fontId="32" fillId="3" borderId="12" xfId="0" applyFont="1" applyFill="1" applyBorder="1" applyAlignment="1" applyProtection="1">
      <alignment horizontal="center" vertical="center" wrapText="1" shrinkToFit="1"/>
    </xf>
    <xf numFmtId="0" fontId="32" fillId="3" borderId="1" xfId="0" applyFont="1" applyFill="1" applyBorder="1" applyAlignment="1" applyProtection="1">
      <alignment horizontal="center" vertical="center"/>
    </xf>
    <xf numFmtId="186" fontId="0" fillId="5" borderId="4" xfId="0" applyNumberFormat="1" applyFill="1" applyBorder="1" applyAlignment="1" applyProtection="1">
      <alignment horizontal="left" vertical="center"/>
      <protection locked="0"/>
    </xf>
    <xf numFmtId="186" fontId="0" fillId="5" borderId="5" xfId="0" applyNumberFormat="1" applyFill="1" applyBorder="1" applyAlignment="1" applyProtection="1">
      <alignment horizontal="left" vertical="center"/>
      <protection locked="0"/>
    </xf>
    <xf numFmtId="0" fontId="32" fillId="0" borderId="0" xfId="0" applyFont="1" applyBorder="1" applyProtection="1">
      <alignment vertical="center"/>
    </xf>
    <xf numFmtId="0" fontId="34" fillId="0" borderId="0" xfId="3" applyFont="1" applyProtection="1">
      <alignment vertical="center"/>
    </xf>
    <xf numFmtId="0" fontId="32" fillId="0" borderId="1" xfId="0" applyFont="1" applyBorder="1" applyAlignment="1" applyProtection="1">
      <alignment horizontal="center" vertical="center"/>
      <protection locked="0"/>
    </xf>
    <xf numFmtId="0" fontId="32" fillId="5" borderId="5" xfId="0" applyFont="1" applyFill="1" applyBorder="1" applyAlignment="1" applyProtection="1">
      <alignment horizontal="right" vertical="center" shrinkToFit="1"/>
      <protection locked="0"/>
    </xf>
    <xf numFmtId="187" fontId="32" fillId="5" borderId="8" xfId="0" applyNumberFormat="1" applyFont="1" applyFill="1" applyBorder="1" applyAlignment="1" applyProtection="1">
      <alignment horizontal="left" vertical="center" shrinkToFit="1"/>
      <protection locked="0"/>
    </xf>
    <xf numFmtId="0" fontId="32" fillId="5" borderId="0" xfId="0" applyFont="1" applyFill="1" applyAlignment="1" applyProtection="1">
      <alignment horizontal="right" vertical="center" shrinkToFit="1"/>
      <protection locked="0"/>
    </xf>
    <xf numFmtId="0" fontId="32" fillId="5" borderId="4" xfId="0" applyFont="1" applyFill="1" applyBorder="1" applyAlignment="1" applyProtection="1">
      <alignment horizontal="right" vertical="center" shrinkToFit="1"/>
      <protection locked="0"/>
    </xf>
    <xf numFmtId="0" fontId="35" fillId="2" borderId="7" xfId="0" applyFont="1" applyFill="1" applyBorder="1" applyAlignment="1" applyProtection="1">
      <alignment horizontal="center" vertical="center" wrapText="1"/>
    </xf>
    <xf numFmtId="0" fontId="35" fillId="2" borderId="8" xfId="0" applyFont="1" applyFill="1" applyBorder="1" applyAlignment="1" applyProtection="1">
      <alignment horizontal="center" vertical="center" wrapText="1"/>
    </xf>
    <xf numFmtId="0" fontId="35" fillId="2" borderId="9" xfId="0" applyFont="1" applyFill="1" applyBorder="1" applyAlignment="1" applyProtection="1">
      <alignment horizontal="center" vertical="center" wrapText="1"/>
    </xf>
    <xf numFmtId="0" fontId="35" fillId="2" borderId="10" xfId="0" applyFont="1" applyFill="1" applyBorder="1" applyAlignment="1" applyProtection="1">
      <alignment horizontal="center" vertical="center" wrapText="1"/>
    </xf>
    <xf numFmtId="0" fontId="35" fillId="2" borderId="11" xfId="0" applyFont="1" applyFill="1" applyBorder="1" applyAlignment="1" applyProtection="1">
      <alignment horizontal="center" vertical="center" wrapText="1"/>
    </xf>
    <xf numFmtId="0" fontId="35" fillId="2" borderId="12" xfId="0" applyFont="1" applyFill="1" applyBorder="1" applyAlignment="1" applyProtection="1">
      <alignment horizontal="center" vertical="center" wrapText="1"/>
    </xf>
    <xf numFmtId="0" fontId="32" fillId="5" borderId="7" xfId="0" applyFont="1" applyFill="1" applyBorder="1" applyAlignment="1" applyProtection="1">
      <alignment vertical="center" wrapText="1"/>
      <protection locked="0"/>
    </xf>
    <xf numFmtId="0" fontId="32" fillId="5" borderId="8" xfId="0" applyFont="1" applyFill="1" applyBorder="1" applyAlignment="1" applyProtection="1">
      <alignment vertical="center" wrapText="1"/>
      <protection locked="0"/>
    </xf>
    <xf numFmtId="0" fontId="32" fillId="5" borderId="9" xfId="0" applyFont="1" applyFill="1" applyBorder="1" applyAlignment="1" applyProtection="1">
      <alignment vertical="center" wrapText="1"/>
      <protection locked="0"/>
    </xf>
    <xf numFmtId="0" fontId="32" fillId="5" borderId="2" xfId="0" applyFont="1" applyFill="1" applyBorder="1" applyAlignment="1" applyProtection="1">
      <alignment vertical="center" wrapText="1"/>
      <protection locked="0"/>
    </xf>
    <xf numFmtId="0" fontId="32" fillId="5" borderId="0" xfId="0" applyFont="1" applyFill="1" applyBorder="1" applyAlignment="1" applyProtection="1">
      <alignment vertical="center" wrapText="1"/>
      <protection locked="0"/>
    </xf>
    <xf numFmtId="0" fontId="32" fillId="5" borderId="3" xfId="0" applyFont="1" applyFill="1" applyBorder="1" applyAlignment="1" applyProtection="1">
      <alignment vertical="center" wrapText="1"/>
      <protection locked="0"/>
    </xf>
    <xf numFmtId="0" fontId="32" fillId="5" borderId="10" xfId="0" applyFont="1" applyFill="1" applyBorder="1" applyAlignment="1" applyProtection="1">
      <alignment vertical="center" wrapText="1"/>
      <protection locked="0"/>
    </xf>
    <xf numFmtId="0" fontId="32" fillId="5" borderId="11" xfId="0" applyFont="1" applyFill="1" applyBorder="1" applyAlignment="1" applyProtection="1">
      <alignment vertical="center" wrapText="1"/>
      <protection locked="0"/>
    </xf>
    <xf numFmtId="0" fontId="32" fillId="5" borderId="12" xfId="0" applyFont="1" applyFill="1" applyBorder="1" applyAlignment="1" applyProtection="1">
      <alignment vertical="center" wrapText="1"/>
      <protection locked="0"/>
    </xf>
    <xf numFmtId="0" fontId="32" fillId="5" borderId="33" xfId="0" applyFont="1" applyFill="1" applyBorder="1" applyAlignment="1" applyProtection="1">
      <alignment horizontal="right" vertical="center"/>
      <protection locked="0"/>
    </xf>
    <xf numFmtId="0" fontId="32" fillId="5" borderId="34" xfId="0" applyFont="1" applyFill="1" applyBorder="1" applyAlignment="1" applyProtection="1">
      <alignment horizontal="right" vertical="center"/>
      <protection locked="0"/>
    </xf>
    <xf numFmtId="0" fontId="32" fillId="5" borderId="31" xfId="0" applyFont="1" applyFill="1" applyBorder="1" applyAlignment="1" applyProtection="1">
      <alignment horizontal="right" vertical="center"/>
      <protection locked="0"/>
    </xf>
    <xf numFmtId="0" fontId="32" fillId="5" borderId="32" xfId="0" applyFont="1" applyFill="1" applyBorder="1" applyAlignment="1" applyProtection="1">
      <alignment horizontal="right" vertical="center"/>
      <protection locked="0"/>
    </xf>
    <xf numFmtId="0" fontId="32" fillId="3" borderId="4" xfId="0" applyFont="1" applyFill="1" applyBorder="1" applyAlignment="1" applyProtection="1">
      <alignment horizontal="right" vertical="center"/>
    </xf>
    <xf numFmtId="0" fontId="32" fillId="3" borderId="5" xfId="0" applyFont="1" applyFill="1" applyBorder="1" applyAlignment="1" applyProtection="1">
      <alignment horizontal="right" vertical="center"/>
    </xf>
    <xf numFmtId="0" fontId="32" fillId="5" borderId="33" xfId="0" applyFont="1" applyFill="1" applyBorder="1" applyAlignment="1" applyProtection="1">
      <alignment horizontal="center" vertical="center"/>
      <protection locked="0"/>
    </xf>
    <xf numFmtId="0" fontId="32" fillId="5" borderId="29" xfId="0" applyFont="1" applyFill="1" applyBorder="1" applyAlignment="1" applyProtection="1">
      <alignment horizontal="center" vertical="center"/>
      <protection locked="0"/>
    </xf>
    <xf numFmtId="0" fontId="32" fillId="5" borderId="31" xfId="0" applyFont="1" applyFill="1" applyBorder="1" applyAlignment="1" applyProtection="1">
      <alignment horizontal="center" vertical="center"/>
      <protection locked="0"/>
    </xf>
    <xf numFmtId="0" fontId="32" fillId="5" borderId="30" xfId="0" applyFont="1" applyFill="1" applyBorder="1" applyAlignment="1" applyProtection="1">
      <alignment horizontal="center" vertical="center"/>
      <protection locked="0"/>
    </xf>
    <xf numFmtId="0" fontId="32" fillId="5" borderId="1" xfId="0" applyFont="1" applyFill="1" applyBorder="1" applyAlignment="1" applyProtection="1">
      <alignment horizontal="center" vertical="center"/>
      <protection locked="0"/>
    </xf>
    <xf numFmtId="0" fontId="32" fillId="5" borderId="35" xfId="0" applyFont="1" applyFill="1" applyBorder="1" applyAlignment="1" applyProtection="1">
      <alignment horizontal="right" vertical="center"/>
      <protection locked="0"/>
    </xf>
    <xf numFmtId="0" fontId="32" fillId="5" borderId="23" xfId="0" applyFont="1" applyFill="1" applyBorder="1" applyAlignment="1" applyProtection="1">
      <alignment horizontal="right" vertical="center"/>
      <protection locked="0"/>
    </xf>
    <xf numFmtId="0" fontId="32" fillId="5" borderId="35" xfId="0" applyFont="1" applyFill="1" applyBorder="1" applyAlignment="1" applyProtection="1">
      <alignment horizontal="center" vertical="center"/>
      <protection locked="0"/>
    </xf>
    <xf numFmtId="0" fontId="32" fillId="5" borderId="22" xfId="0" applyFont="1" applyFill="1" applyBorder="1" applyAlignment="1" applyProtection="1">
      <alignment horizontal="center" vertical="center"/>
      <protection locked="0"/>
    </xf>
    <xf numFmtId="0" fontId="32" fillId="5" borderId="35" xfId="0" applyFont="1" applyFill="1" applyBorder="1" applyProtection="1">
      <alignment vertical="center"/>
      <protection locked="0"/>
    </xf>
    <xf numFmtId="0" fontId="32" fillId="5" borderId="23" xfId="0" applyFont="1" applyFill="1" applyBorder="1" applyProtection="1">
      <alignment vertical="center"/>
      <protection locked="0"/>
    </xf>
    <xf numFmtId="0" fontId="32" fillId="5" borderId="22" xfId="0" applyFont="1" applyFill="1" applyBorder="1" applyProtection="1">
      <alignment vertical="center"/>
      <protection locked="0"/>
    </xf>
    <xf numFmtId="0" fontId="8" fillId="2" borderId="4" xfId="0" applyFont="1" applyFill="1" applyBorder="1" applyProtection="1">
      <alignment vertical="center"/>
    </xf>
    <xf numFmtId="0" fontId="8" fillId="2" borderId="5" xfId="0" applyFont="1" applyFill="1" applyBorder="1" applyProtection="1">
      <alignment vertical="center"/>
    </xf>
    <xf numFmtId="0" fontId="8" fillId="2" borderId="6" xfId="0" applyFont="1" applyFill="1" applyBorder="1" applyProtection="1">
      <alignment vertical="center"/>
    </xf>
    <xf numFmtId="0" fontId="13" fillId="2" borderId="45" xfId="0" applyFont="1" applyFill="1" applyBorder="1" applyAlignment="1" applyProtection="1">
      <alignment horizontal="center" vertical="center"/>
    </xf>
    <xf numFmtId="0" fontId="13" fillId="2" borderId="94" xfId="0" applyFont="1" applyFill="1" applyBorder="1" applyAlignment="1" applyProtection="1">
      <alignment horizontal="center" vertical="center"/>
    </xf>
    <xf numFmtId="0" fontId="13" fillId="2" borderId="46" xfId="0" applyFont="1" applyFill="1" applyBorder="1" applyAlignment="1" applyProtection="1">
      <alignment horizontal="center" vertical="center"/>
    </xf>
    <xf numFmtId="0" fontId="13" fillId="2" borderId="95" xfId="0" applyFont="1" applyFill="1" applyBorder="1" applyAlignment="1" applyProtection="1">
      <alignment horizontal="center" vertical="center"/>
    </xf>
    <xf numFmtId="0" fontId="48" fillId="0" borderId="0" xfId="0" applyFont="1" applyFill="1" applyBorder="1" applyAlignment="1" applyProtection="1">
      <alignment vertical="top" wrapText="1"/>
    </xf>
    <xf numFmtId="0" fontId="8" fillId="3" borderId="31" xfId="0" applyFont="1" applyFill="1" applyBorder="1" applyAlignment="1" applyProtection="1">
      <alignment horizontal="left" vertical="center" shrinkToFit="1"/>
    </xf>
    <xf numFmtId="0" fontId="8" fillId="3" borderId="32" xfId="0" applyFont="1" applyFill="1" applyBorder="1" applyAlignment="1" applyProtection="1">
      <alignment horizontal="left" vertical="center" shrinkToFit="1"/>
    </xf>
    <xf numFmtId="0" fontId="8" fillId="3" borderId="91" xfId="0" applyFont="1" applyFill="1" applyBorder="1" applyAlignment="1" applyProtection="1">
      <alignment horizontal="left" vertical="center" shrinkToFit="1"/>
    </xf>
    <xf numFmtId="0" fontId="8" fillId="3" borderId="4" xfId="0" applyFont="1" applyFill="1" applyBorder="1" applyAlignment="1" applyProtection="1">
      <alignment horizontal="left" vertical="center" shrinkToFit="1"/>
    </xf>
    <xf numFmtId="0" fontId="8" fillId="3" borderId="5" xfId="0" applyFont="1" applyFill="1" applyBorder="1" applyAlignment="1" applyProtection="1">
      <alignment horizontal="left" vertical="center" shrinkToFit="1"/>
    </xf>
    <xf numFmtId="0" fontId="8" fillId="3" borderId="51" xfId="0" applyFont="1" applyFill="1" applyBorder="1" applyAlignment="1" applyProtection="1">
      <alignment horizontal="left" vertical="center" shrinkToFit="1"/>
    </xf>
    <xf numFmtId="0" fontId="8" fillId="2" borderId="92" xfId="0" applyFont="1" applyFill="1" applyBorder="1" applyAlignment="1" applyProtection="1">
      <alignment vertical="center" wrapText="1"/>
    </xf>
    <xf numFmtId="0" fontId="8" fillId="2" borderId="82" xfId="0" applyFont="1" applyFill="1" applyBorder="1" applyAlignment="1" applyProtection="1">
      <alignment vertical="center" wrapText="1"/>
    </xf>
    <xf numFmtId="0" fontId="8" fillId="2" borderId="93" xfId="0" applyFont="1" applyFill="1" applyBorder="1" applyAlignment="1" applyProtection="1">
      <alignment vertical="center" wrapText="1"/>
    </xf>
    <xf numFmtId="0" fontId="8" fillId="2" borderId="43" xfId="0" applyFont="1" applyFill="1" applyBorder="1" applyProtection="1">
      <alignment vertical="center"/>
    </xf>
    <xf numFmtId="0" fontId="8" fillId="2" borderId="49" xfId="0" applyFont="1" applyFill="1" applyBorder="1" applyProtection="1">
      <alignment vertical="center"/>
    </xf>
    <xf numFmtId="0" fontId="8" fillId="2" borderId="59" xfId="0" applyFont="1" applyFill="1" applyBorder="1" applyProtection="1">
      <alignment vertical="center"/>
    </xf>
    <xf numFmtId="0" fontId="8" fillId="3" borderId="7" xfId="0" applyFont="1" applyFill="1" applyBorder="1" applyAlignment="1" applyProtection="1">
      <alignment horizontal="left" vertical="center" shrinkToFit="1"/>
    </xf>
    <xf numFmtId="0" fontId="8" fillId="3" borderId="8" xfId="0" applyFont="1" applyFill="1" applyBorder="1" applyAlignment="1" applyProtection="1">
      <alignment horizontal="left" vertical="center" shrinkToFit="1"/>
    </xf>
    <xf numFmtId="0" fontId="8" fillId="3" borderId="9" xfId="0" applyFont="1" applyFill="1" applyBorder="1" applyAlignment="1" applyProtection="1">
      <alignment horizontal="left" vertical="center" shrinkToFit="1"/>
    </xf>
    <xf numFmtId="0" fontId="8" fillId="3" borderId="2" xfId="0" applyFont="1" applyFill="1" applyBorder="1" applyAlignment="1" applyProtection="1">
      <alignment horizontal="left" vertical="center" shrinkToFit="1"/>
    </xf>
    <xf numFmtId="0" fontId="8" fillId="3" borderId="0" xfId="0" applyFont="1" applyFill="1" applyBorder="1" applyAlignment="1" applyProtection="1">
      <alignment horizontal="left" vertical="center" shrinkToFit="1"/>
    </xf>
    <xf numFmtId="0" fontId="8" fillId="3" borderId="3" xfId="0" applyFont="1" applyFill="1" applyBorder="1" applyAlignment="1" applyProtection="1">
      <alignment horizontal="left" vertical="center" shrinkToFit="1"/>
    </xf>
    <xf numFmtId="0" fontId="8" fillId="3" borderId="10" xfId="0" applyFont="1" applyFill="1" applyBorder="1" applyAlignment="1" applyProtection="1">
      <alignment horizontal="left" vertical="center" shrinkToFit="1"/>
    </xf>
    <xf numFmtId="0" fontId="8" fillId="3" borderId="11" xfId="0" applyFont="1" applyFill="1" applyBorder="1" applyAlignment="1" applyProtection="1">
      <alignment horizontal="left" vertical="center" shrinkToFit="1"/>
    </xf>
    <xf numFmtId="0" fontId="8" fillId="3" borderId="12" xfId="0" applyFont="1" applyFill="1" applyBorder="1" applyAlignment="1" applyProtection="1">
      <alignment horizontal="left" vertical="center" shrinkToFit="1"/>
    </xf>
    <xf numFmtId="0" fontId="8" fillId="3" borderId="27" xfId="0" applyFont="1" applyFill="1" applyBorder="1" applyAlignment="1" applyProtection="1">
      <alignment vertical="center" shrinkToFit="1"/>
    </xf>
    <xf numFmtId="0" fontId="8" fillId="3" borderId="34" xfId="0" applyFont="1" applyFill="1" applyBorder="1" applyAlignment="1" applyProtection="1">
      <alignment vertical="center" shrinkToFit="1"/>
    </xf>
    <xf numFmtId="0" fontId="8" fillId="3" borderId="29" xfId="0" applyFont="1" applyFill="1" applyBorder="1" applyAlignment="1" applyProtection="1">
      <alignment vertical="center" shrinkToFit="1"/>
    </xf>
    <xf numFmtId="0" fontId="8" fillId="3" borderId="33" xfId="0" applyFont="1" applyFill="1" applyBorder="1" applyAlignment="1" applyProtection="1">
      <alignment horizontal="left" vertical="center" shrinkToFit="1"/>
    </xf>
    <xf numFmtId="0" fontId="8" fillId="3" borderId="34" xfId="0" applyFont="1" applyFill="1" applyBorder="1" applyAlignment="1" applyProtection="1">
      <alignment horizontal="left" vertical="center" shrinkToFit="1"/>
    </xf>
    <xf numFmtId="0" fontId="8" fillId="3" borderId="29" xfId="0" applyFont="1" applyFill="1" applyBorder="1" applyAlignment="1" applyProtection="1">
      <alignment horizontal="left" vertical="center" shrinkToFit="1"/>
    </xf>
    <xf numFmtId="0" fontId="8" fillId="2" borderId="7" xfId="0" applyFont="1" applyFill="1" applyBorder="1" applyAlignment="1" applyProtection="1">
      <alignment vertical="center" wrapText="1"/>
    </xf>
    <xf numFmtId="0" fontId="8" fillId="2" borderId="9" xfId="0" applyFont="1" applyFill="1" applyBorder="1" applyAlignment="1" applyProtection="1">
      <alignment vertical="center" wrapText="1"/>
    </xf>
    <xf numFmtId="0" fontId="8" fillId="2" borderId="10"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0" borderId="35" xfId="0" applyFont="1" applyFill="1" applyBorder="1" applyProtection="1">
      <alignment vertical="center"/>
    </xf>
    <xf numFmtId="0" fontId="8" fillId="0" borderId="23" xfId="0" applyFont="1" applyFill="1" applyBorder="1" applyProtection="1">
      <alignment vertical="center"/>
    </xf>
    <xf numFmtId="0" fontId="8" fillId="0" borderId="22" xfId="0" applyFont="1" applyFill="1" applyBorder="1" applyProtection="1">
      <alignment vertical="center"/>
    </xf>
    <xf numFmtId="0" fontId="8" fillId="0" borderId="31" xfId="0" applyFont="1" applyFill="1" applyBorder="1" applyAlignment="1" applyProtection="1">
      <alignment vertical="center" wrapText="1"/>
    </xf>
    <xf numFmtId="0" fontId="8" fillId="0" borderId="32" xfId="0" applyFont="1" applyFill="1" applyBorder="1" applyAlignment="1" applyProtection="1">
      <alignment vertical="center" wrapText="1"/>
    </xf>
    <xf numFmtId="0" fontId="8" fillId="0" borderId="30" xfId="0" applyFont="1" applyFill="1" applyBorder="1" applyAlignment="1" applyProtection="1">
      <alignment vertical="center" wrapText="1"/>
    </xf>
    <xf numFmtId="0" fontId="7" fillId="0" borderId="0" xfId="0" applyFont="1" applyAlignment="1" applyProtection="1">
      <alignment horizontal="left" vertical="center"/>
    </xf>
    <xf numFmtId="0" fontId="7" fillId="0" borderId="0" xfId="0" applyFont="1" applyAlignment="1" applyProtection="1">
      <alignment horizontal="left" vertical="top" wrapText="1"/>
    </xf>
    <xf numFmtId="0" fontId="7" fillId="0" borderId="0" xfId="0" applyFont="1" applyAlignment="1" applyProtection="1">
      <alignment horizontal="left" vertical="top" wrapText="1" indent="1"/>
    </xf>
    <xf numFmtId="0" fontId="0" fillId="2" borderId="92" xfId="0" applyFill="1" applyBorder="1" applyAlignment="1" applyProtection="1">
      <alignment horizontal="center" vertical="center"/>
    </xf>
    <xf numFmtId="0" fontId="0" fillId="2" borderId="93" xfId="0" applyFill="1" applyBorder="1" applyAlignment="1" applyProtection="1">
      <alignment horizontal="center" vertical="center"/>
    </xf>
    <xf numFmtId="177" fontId="5" fillId="3" borderId="43" xfId="2" applyNumberFormat="1" applyFont="1" applyFill="1" applyBorder="1" applyAlignment="1" applyProtection="1">
      <alignment horizontal="center" vertical="center"/>
    </xf>
    <xf numFmtId="177" fontId="5" fillId="3" borderId="41" xfId="2" applyNumberFormat="1" applyFont="1" applyFill="1" applyBorder="1" applyAlignment="1" applyProtection="1">
      <alignment horizontal="center" vertical="center"/>
    </xf>
    <xf numFmtId="0" fontId="8" fillId="3" borderId="92" xfId="0" applyFont="1" applyFill="1" applyBorder="1" applyAlignment="1" applyProtection="1">
      <alignment horizontal="center" vertical="center" shrinkToFit="1"/>
    </xf>
    <xf numFmtId="0" fontId="8" fillId="3" borderId="82" xfId="0" applyFont="1" applyFill="1" applyBorder="1" applyAlignment="1" applyProtection="1">
      <alignment horizontal="center" vertical="center" shrinkToFit="1"/>
    </xf>
    <xf numFmtId="0" fontId="8" fillId="3" borderId="93" xfId="0" applyFont="1" applyFill="1" applyBorder="1" applyAlignment="1" applyProtection="1">
      <alignment horizontal="center" vertical="center" shrinkToFit="1"/>
    </xf>
    <xf numFmtId="0" fontId="8" fillId="2" borderId="92" xfId="0" applyFont="1" applyFill="1" applyBorder="1" applyAlignment="1" applyProtection="1">
      <alignment horizontal="center" vertical="center"/>
    </xf>
    <xf numFmtId="0" fontId="8" fillId="2" borderId="82" xfId="0" applyFont="1" applyFill="1" applyBorder="1" applyAlignment="1" applyProtection="1">
      <alignment horizontal="center" vertical="center"/>
    </xf>
    <xf numFmtId="0" fontId="8" fillId="2" borderId="93" xfId="0" applyFont="1" applyFill="1" applyBorder="1" applyAlignment="1" applyProtection="1">
      <alignment horizontal="center" vertical="center"/>
    </xf>
    <xf numFmtId="0" fontId="8" fillId="3" borderId="43" xfId="0" applyFont="1" applyFill="1" applyBorder="1" applyAlignment="1" applyProtection="1">
      <alignment horizontal="center" vertical="center" wrapText="1" shrinkToFit="1"/>
    </xf>
    <xf numFmtId="0" fontId="8" fillId="3" borderId="49" xfId="0" applyFont="1" applyFill="1" applyBorder="1" applyAlignment="1" applyProtection="1">
      <alignment horizontal="center" vertical="center" wrapText="1" shrinkToFit="1"/>
    </xf>
    <xf numFmtId="0" fontId="8" fillId="3" borderId="59" xfId="0" applyFont="1" applyFill="1" applyBorder="1" applyAlignment="1" applyProtection="1">
      <alignment horizontal="center" vertical="center" wrapText="1" shrinkToFit="1"/>
    </xf>
    <xf numFmtId="0" fontId="8" fillId="3" borderId="43" xfId="0" applyFont="1" applyFill="1" applyBorder="1" applyAlignment="1" applyProtection="1">
      <alignment horizontal="center" vertical="center"/>
    </xf>
    <xf numFmtId="0" fontId="8" fillId="3" borderId="49" xfId="0" applyFont="1" applyFill="1" applyBorder="1" applyAlignment="1" applyProtection="1">
      <alignment horizontal="center" vertical="center"/>
    </xf>
    <xf numFmtId="0" fontId="8" fillId="3" borderId="59" xfId="0" applyFont="1" applyFill="1" applyBorder="1" applyAlignment="1" applyProtection="1">
      <alignment horizontal="center" vertical="center"/>
    </xf>
    <xf numFmtId="0" fontId="5" fillId="3" borderId="4" xfId="0" applyFont="1" applyFill="1" applyBorder="1" applyAlignment="1" applyProtection="1">
      <alignment horizontal="center" vertical="center" wrapText="1"/>
    </xf>
    <xf numFmtId="0" fontId="5" fillId="3" borderId="51" xfId="0" applyFont="1" applyFill="1" applyBorder="1" applyAlignment="1" applyProtection="1">
      <alignment horizontal="center" vertical="center" wrapText="1"/>
    </xf>
    <xf numFmtId="0" fontId="16" fillId="0" borderId="0" xfId="0" applyFont="1" applyBorder="1" applyAlignment="1" applyProtection="1">
      <alignment vertical="top" wrapText="1"/>
    </xf>
    <xf numFmtId="0" fontId="8" fillId="3" borderId="4" xfId="0" applyFont="1" applyFill="1" applyBorder="1" applyAlignment="1" applyProtection="1">
      <alignment horizontal="left" vertical="center" wrapText="1" shrinkToFit="1"/>
    </xf>
    <xf numFmtId="0" fontId="8" fillId="3" borderId="5" xfId="0" applyFont="1" applyFill="1" applyBorder="1" applyAlignment="1" applyProtection="1">
      <alignment horizontal="left" vertical="center" wrapText="1" shrinkToFit="1"/>
    </xf>
    <xf numFmtId="38" fontId="7" fillId="5" borderId="4" xfId="1" applyFont="1" applyFill="1" applyBorder="1" applyAlignment="1" applyProtection="1">
      <alignment vertical="center" wrapText="1" shrinkToFit="1"/>
      <protection locked="0"/>
    </xf>
    <xf numFmtId="38" fontId="7" fillId="5" borderId="5" xfId="1" applyFont="1" applyFill="1" applyBorder="1" applyAlignment="1" applyProtection="1">
      <alignment vertical="center" wrapText="1" shrinkToFit="1"/>
      <protection locked="0"/>
    </xf>
    <xf numFmtId="38" fontId="7" fillId="5" borderId="6" xfId="1" applyFont="1" applyFill="1" applyBorder="1" applyAlignment="1" applyProtection="1">
      <alignment vertical="center" wrapText="1" shrinkToFit="1"/>
      <protection locked="0"/>
    </xf>
    <xf numFmtId="38" fontId="5" fillId="3" borderId="31" xfId="1" applyFont="1" applyFill="1" applyBorder="1" applyAlignment="1" applyProtection="1">
      <alignment horizontal="right" vertical="center"/>
    </xf>
    <xf numFmtId="38" fontId="5" fillId="3" borderId="30" xfId="1" applyFont="1" applyFill="1" applyBorder="1" applyAlignment="1" applyProtection="1">
      <alignment horizontal="right" vertical="center"/>
    </xf>
    <xf numFmtId="0" fontId="5" fillId="3" borderId="4"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38" fontId="5" fillId="3" borderId="4" xfId="1" applyFont="1" applyFill="1" applyBorder="1" applyAlignment="1" applyProtection="1">
      <alignment horizontal="right" vertical="center"/>
    </xf>
    <xf numFmtId="38" fontId="5" fillId="3" borderId="6" xfId="1" applyFont="1" applyFill="1" applyBorder="1" applyAlignment="1" applyProtection="1">
      <alignment horizontal="right" vertical="center"/>
    </xf>
    <xf numFmtId="38" fontId="5" fillId="5" borderId="31" xfId="1" applyFont="1" applyFill="1" applyBorder="1" applyAlignment="1" applyProtection="1">
      <alignment horizontal="right" vertical="center"/>
      <protection locked="0"/>
    </xf>
    <xf numFmtId="38" fontId="5" fillId="5" borderId="32" xfId="1" applyFont="1" applyFill="1" applyBorder="1" applyAlignment="1" applyProtection="1">
      <alignment horizontal="right" vertical="center"/>
      <protection locked="0"/>
    </xf>
    <xf numFmtId="38" fontId="5" fillId="5" borderId="30" xfId="1" applyFont="1" applyFill="1" applyBorder="1" applyAlignment="1" applyProtection="1">
      <alignment horizontal="right" vertical="center"/>
      <protection locked="0"/>
    </xf>
    <xf numFmtId="38" fontId="5" fillId="3" borderId="33" xfId="1" applyFont="1" applyFill="1" applyBorder="1" applyAlignment="1" applyProtection="1">
      <alignment horizontal="right" vertical="center"/>
    </xf>
    <xf numFmtId="38" fontId="5" fillId="3" borderId="29" xfId="1" applyFont="1" applyFill="1" applyBorder="1" applyAlignment="1" applyProtection="1">
      <alignment horizontal="right" vertical="center"/>
    </xf>
    <xf numFmtId="38" fontId="5" fillId="5" borderId="33" xfId="1" applyFont="1" applyFill="1" applyBorder="1" applyAlignment="1" applyProtection="1">
      <alignment horizontal="right" vertical="center"/>
      <protection locked="0"/>
    </xf>
    <xf numFmtId="38" fontId="5" fillId="5" borderId="34" xfId="1" applyFont="1" applyFill="1" applyBorder="1" applyAlignment="1" applyProtection="1">
      <alignment horizontal="right" vertical="center"/>
      <protection locked="0"/>
    </xf>
    <xf numFmtId="38" fontId="5" fillId="5" borderId="29" xfId="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38" fontId="5" fillId="5" borderId="35" xfId="1" applyFont="1" applyFill="1" applyBorder="1" applyAlignment="1" applyProtection="1">
      <alignment horizontal="right" vertical="center"/>
      <protection locked="0"/>
    </xf>
    <xf numFmtId="38" fontId="5" fillId="5" borderId="23" xfId="1" applyFont="1" applyFill="1" applyBorder="1" applyAlignment="1" applyProtection="1">
      <alignment horizontal="right" vertical="center"/>
      <protection locked="0"/>
    </xf>
    <xf numFmtId="38" fontId="5" fillId="5" borderId="22" xfId="1" applyFont="1" applyFill="1" applyBorder="1" applyAlignment="1" applyProtection="1">
      <alignment horizontal="right" vertical="center"/>
      <protection locked="0"/>
    </xf>
    <xf numFmtId="38" fontId="5" fillId="3" borderId="35" xfId="1" applyFont="1" applyFill="1" applyBorder="1" applyAlignment="1" applyProtection="1">
      <alignment horizontal="right" vertical="center"/>
    </xf>
    <xf numFmtId="38" fontId="5" fillId="3" borderId="22" xfId="1" applyFont="1" applyFill="1" applyBorder="1" applyAlignment="1" applyProtection="1">
      <alignment horizontal="right" vertical="center"/>
    </xf>
    <xf numFmtId="0" fontId="8" fillId="2" borderId="5" xfId="0" applyFont="1" applyFill="1" applyBorder="1" applyAlignment="1" applyProtection="1">
      <alignment horizontal="center" vertical="center" wrapText="1"/>
    </xf>
    <xf numFmtId="0" fontId="10" fillId="2" borderId="28" xfId="0" applyFont="1" applyFill="1" applyBorder="1" applyProtection="1">
      <alignment vertical="center"/>
    </xf>
    <xf numFmtId="0" fontId="10" fillId="2" borderId="36" xfId="0" applyFont="1" applyFill="1" applyBorder="1" applyProtection="1">
      <alignment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184" fontId="5" fillId="2" borderId="4" xfId="0" applyNumberFormat="1" applyFont="1" applyFill="1" applyBorder="1" applyAlignment="1" applyProtection="1">
      <alignment horizontal="center" vertical="center"/>
    </xf>
    <xf numFmtId="184" fontId="5" fillId="2" borderId="5" xfId="0" applyNumberFormat="1" applyFont="1" applyFill="1" applyBorder="1" applyAlignment="1" applyProtection="1">
      <alignment horizontal="center" vertical="center"/>
    </xf>
    <xf numFmtId="184" fontId="5" fillId="2" borderId="6" xfId="0" applyNumberFormat="1" applyFont="1" applyFill="1" applyBorder="1" applyAlignment="1" applyProtection="1">
      <alignment horizontal="center" vertical="center"/>
    </xf>
    <xf numFmtId="0" fontId="8" fillId="3" borderId="7" xfId="0" applyFont="1" applyFill="1" applyBorder="1" applyAlignment="1" applyProtection="1">
      <alignment horizontal="center" vertical="center" shrinkToFit="1"/>
    </xf>
    <xf numFmtId="0" fontId="8" fillId="3" borderId="8" xfId="0" applyFont="1" applyFill="1" applyBorder="1" applyAlignment="1" applyProtection="1">
      <alignment horizontal="center" vertical="center" shrinkToFit="1"/>
    </xf>
    <xf numFmtId="0" fontId="8" fillId="3" borderId="9" xfId="0" applyFont="1" applyFill="1" applyBorder="1" applyAlignment="1" applyProtection="1">
      <alignment horizontal="center" vertical="center" shrinkToFit="1"/>
    </xf>
    <xf numFmtId="0" fontId="8" fillId="3" borderId="2" xfId="0" applyFont="1" applyFill="1" applyBorder="1" applyAlignment="1" applyProtection="1">
      <alignment horizontal="center" vertical="center" shrinkToFit="1"/>
    </xf>
    <xf numFmtId="0" fontId="8" fillId="3" borderId="0" xfId="0" applyFont="1" applyFill="1" applyBorder="1" applyAlignment="1" applyProtection="1">
      <alignment horizontal="center" vertical="center" shrinkToFit="1"/>
    </xf>
    <xf numFmtId="0" fontId="8" fillId="3" borderId="3" xfId="0" applyFont="1" applyFill="1" applyBorder="1" applyAlignment="1" applyProtection="1">
      <alignment horizontal="center" vertical="center" shrinkToFit="1"/>
    </xf>
    <xf numFmtId="0" fontId="8" fillId="3" borderId="10" xfId="0" applyFont="1" applyFill="1" applyBorder="1" applyAlignment="1" applyProtection="1">
      <alignment horizontal="center" vertical="center" shrinkToFit="1"/>
    </xf>
    <xf numFmtId="0" fontId="8" fillId="3" borderId="11" xfId="0" applyFont="1" applyFill="1" applyBorder="1" applyAlignment="1" applyProtection="1">
      <alignment horizontal="center" vertical="center" shrinkToFit="1"/>
    </xf>
    <xf numFmtId="0" fontId="8" fillId="3" borderId="12" xfId="0" applyFont="1" applyFill="1" applyBorder="1" applyAlignment="1" applyProtection="1">
      <alignment horizontal="center" vertical="center" shrinkToFit="1"/>
    </xf>
    <xf numFmtId="0" fontId="8" fillId="3" borderId="4"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8" fillId="3" borderId="6"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wrapText="1" shrinkToFit="1"/>
    </xf>
    <xf numFmtId="0" fontId="8" fillId="2" borderId="5" xfId="0" applyFont="1" applyFill="1" applyBorder="1" applyAlignment="1" applyProtection="1">
      <alignment horizontal="left" vertical="center" wrapText="1" shrinkToFit="1"/>
    </xf>
    <xf numFmtId="0" fontId="8" fillId="2" borderId="6" xfId="0" applyFont="1" applyFill="1" applyBorder="1" applyAlignment="1" applyProtection="1">
      <alignment horizontal="left" vertical="center" wrapText="1" shrinkToFit="1"/>
    </xf>
    <xf numFmtId="0" fontId="8" fillId="2" borderId="43" xfId="0" applyFont="1" applyFill="1" applyBorder="1" applyAlignment="1" applyProtection="1">
      <alignment horizontal="left" vertical="center" wrapText="1" shrinkToFit="1"/>
    </xf>
    <xf numFmtId="0" fontId="8" fillId="2" borderId="49" xfId="0" applyFont="1" applyFill="1" applyBorder="1" applyAlignment="1" applyProtection="1">
      <alignment horizontal="left" vertical="center" wrapText="1" shrinkToFit="1"/>
    </xf>
    <xf numFmtId="0" fontId="8" fillId="2" borderId="59" xfId="0" applyFont="1" applyFill="1" applyBorder="1" applyAlignment="1" applyProtection="1">
      <alignment horizontal="left" vertical="center" wrapText="1" shrinkToFit="1"/>
    </xf>
    <xf numFmtId="0" fontId="5" fillId="2" borderId="4" xfId="0" applyFont="1" applyFill="1" applyBorder="1" applyAlignment="1" applyProtection="1">
      <alignment horizontal="center" vertical="center" wrapText="1"/>
    </xf>
    <xf numFmtId="0" fontId="5" fillId="2" borderId="51" xfId="0" applyFont="1" applyFill="1" applyBorder="1" applyAlignment="1" applyProtection="1">
      <alignment horizontal="center" vertical="center" wrapText="1"/>
    </xf>
    <xf numFmtId="0" fontId="5" fillId="3" borderId="43" xfId="0" applyFont="1" applyFill="1" applyBorder="1" applyAlignment="1" applyProtection="1">
      <alignment horizontal="center" vertical="center"/>
    </xf>
    <xf numFmtId="0" fontId="5" fillId="3" borderId="41" xfId="0" applyFont="1" applyFill="1" applyBorder="1" applyAlignment="1" applyProtection="1">
      <alignment horizontal="center" vertical="center"/>
    </xf>
    <xf numFmtId="0" fontId="8" fillId="2" borderId="92" xfId="0" applyFont="1" applyFill="1" applyBorder="1" applyProtection="1">
      <alignment vertical="center"/>
    </xf>
    <xf numFmtId="0" fontId="8" fillId="2" borderId="82" xfId="0" applyFont="1" applyFill="1" applyBorder="1" applyProtection="1">
      <alignment vertical="center"/>
    </xf>
    <xf numFmtId="0" fontId="8" fillId="2" borderId="93" xfId="0" applyFont="1" applyFill="1" applyBorder="1" applyProtection="1">
      <alignment vertical="center"/>
    </xf>
    <xf numFmtId="0" fontId="0" fillId="2" borderId="4" xfId="0" applyFill="1" applyBorder="1" applyAlignment="1" applyProtection="1">
      <alignment horizontal="center" vertical="center" wrapText="1"/>
    </xf>
    <xf numFmtId="0" fontId="0" fillId="2" borderId="51" xfId="0" applyFill="1" applyBorder="1" applyAlignment="1" applyProtection="1">
      <alignment horizontal="center" vertical="center" wrapText="1"/>
    </xf>
    <xf numFmtId="0" fontId="13" fillId="2" borderId="43" xfId="0" applyFont="1" applyFill="1" applyBorder="1" applyAlignment="1" applyProtection="1">
      <alignment horizontal="center" vertical="center"/>
    </xf>
    <xf numFmtId="0" fontId="13" fillId="2" borderId="41" xfId="0" applyFont="1" applyFill="1" applyBorder="1" applyAlignment="1" applyProtection="1">
      <alignment horizontal="center" vertical="center"/>
    </xf>
    <xf numFmtId="0" fontId="7" fillId="0" borderId="0" xfId="0" applyFont="1" applyAlignment="1" applyProtection="1">
      <alignment horizontal="left" vertical="center" wrapText="1" indent="1"/>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8" fillId="3" borderId="89" xfId="0" applyFont="1" applyFill="1" applyBorder="1" applyAlignment="1" applyProtection="1">
      <alignment horizontal="center" vertical="center" textRotation="255" shrinkToFit="1"/>
    </xf>
    <xf numFmtId="0" fontId="8" fillId="3" borderId="90" xfId="0" applyFont="1" applyFill="1" applyBorder="1" applyAlignment="1" applyProtection="1">
      <alignment horizontal="center" vertical="center" textRotation="255" shrinkToFit="1"/>
    </xf>
    <xf numFmtId="0" fontId="14" fillId="0" borderId="0" xfId="0" applyFont="1" applyAlignment="1" applyProtection="1">
      <alignment horizontal="center" vertical="center" shrinkToFit="1"/>
    </xf>
    <xf numFmtId="0" fontId="8" fillId="3" borderId="35" xfId="0" applyFont="1" applyFill="1" applyBorder="1" applyAlignment="1" applyProtection="1">
      <alignment horizontal="left" vertical="center" shrinkToFit="1"/>
    </xf>
    <xf numFmtId="0" fontId="8" fillId="3" borderId="23" xfId="0" applyFont="1" applyFill="1" applyBorder="1" applyAlignment="1" applyProtection="1">
      <alignment horizontal="left" vertical="center" shrinkToFit="1"/>
    </xf>
    <xf numFmtId="0" fontId="8" fillId="3" borderId="22" xfId="0" applyFont="1" applyFill="1" applyBorder="1" applyAlignment="1" applyProtection="1">
      <alignment horizontal="left" vertical="center" shrinkToFit="1"/>
    </xf>
    <xf numFmtId="38" fontId="5" fillId="3" borderId="20" xfId="1" applyFont="1" applyFill="1" applyBorder="1" applyAlignment="1" applyProtection="1">
      <alignment horizontal="right" vertical="center"/>
    </xf>
    <xf numFmtId="0" fontId="14" fillId="0" borderId="0" xfId="0" applyFont="1" applyAlignment="1" applyProtection="1">
      <alignment horizontal="center" vertical="top"/>
    </xf>
    <xf numFmtId="0" fontId="0" fillId="0" borderId="1" xfId="0" applyBorder="1" applyAlignment="1" applyProtection="1">
      <alignment horizontal="center" vertical="center"/>
    </xf>
    <xf numFmtId="38" fontId="5" fillId="3" borderId="24" xfId="1" applyFont="1" applyFill="1" applyBorder="1" applyAlignment="1" applyProtection="1">
      <alignment horizontal="right" vertical="center"/>
    </xf>
    <xf numFmtId="0" fontId="5" fillId="2" borderId="6"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38" fontId="5" fillId="3" borderId="21" xfId="1" applyFont="1" applyFill="1" applyBorder="1" applyAlignment="1" applyProtection="1">
      <alignment horizontal="right" vertical="center"/>
    </xf>
    <xf numFmtId="177" fontId="5" fillId="2" borderId="43" xfId="2" applyNumberFormat="1" applyFont="1" applyFill="1" applyBorder="1" applyAlignment="1" applyProtection="1">
      <alignment horizontal="center" vertical="center"/>
    </xf>
    <xf numFmtId="177" fontId="5" fillId="2" borderId="41" xfId="2"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38" fontId="5" fillId="3" borderId="1" xfId="1" applyFont="1" applyFill="1" applyBorder="1" applyAlignment="1" applyProtection="1">
      <alignment horizontal="right" vertical="center"/>
    </xf>
    <xf numFmtId="0" fontId="15" fillId="0" borderId="0" xfId="0" applyFont="1" applyBorder="1" applyAlignment="1" applyProtection="1">
      <alignment vertical="top" wrapText="1"/>
    </xf>
    <xf numFmtId="0" fontId="8" fillId="3" borderId="6" xfId="0" applyFont="1" applyFill="1" applyBorder="1" applyAlignment="1" applyProtection="1">
      <alignment horizontal="left" vertical="center" wrapText="1" shrinkToFit="1"/>
    </xf>
    <xf numFmtId="0" fontId="28" fillId="3" borderId="5" xfId="0" applyFont="1" applyFill="1" applyBorder="1" applyAlignment="1" applyProtection="1">
      <alignment vertical="center" wrapText="1"/>
    </xf>
    <xf numFmtId="0" fontId="28" fillId="3" borderId="6" xfId="0" applyFont="1" applyFill="1" applyBorder="1" applyAlignment="1" applyProtection="1">
      <alignment vertical="center" wrapText="1"/>
    </xf>
    <xf numFmtId="0" fontId="28" fillId="3" borderId="0" xfId="0" applyFont="1" applyFill="1" applyBorder="1" applyAlignment="1" applyProtection="1">
      <alignment vertical="center" wrapText="1"/>
    </xf>
    <xf numFmtId="0" fontId="28" fillId="3" borderId="3" xfId="0" applyFont="1" applyFill="1" applyBorder="1" applyAlignment="1" applyProtection="1">
      <alignment vertical="center" wrapText="1"/>
    </xf>
    <xf numFmtId="0" fontId="25" fillId="0" borderId="4" xfId="0" applyFont="1" applyBorder="1" applyAlignment="1" applyProtection="1">
      <alignment horizontal="center" vertical="center"/>
    </xf>
    <xf numFmtId="0" fontId="25" fillId="0" borderId="6" xfId="0" applyFont="1" applyBorder="1" applyAlignment="1" applyProtection="1">
      <alignment horizontal="center" vertical="center"/>
    </xf>
    <xf numFmtId="0" fontId="28" fillId="3" borderId="23" xfId="0" applyFont="1" applyFill="1" applyBorder="1" applyAlignment="1" applyProtection="1">
      <alignment vertical="center" wrapText="1"/>
    </xf>
    <xf numFmtId="0" fontId="28" fillId="3" borderId="22" xfId="0" applyFont="1" applyFill="1" applyBorder="1" applyAlignment="1" applyProtection="1">
      <alignment vertical="center" wrapText="1"/>
    </xf>
    <xf numFmtId="0" fontId="24" fillId="3" borderId="43" xfId="0" applyFont="1" applyFill="1" applyBorder="1" applyAlignment="1" applyProtection="1">
      <alignment horizontal="center" vertical="center"/>
    </xf>
    <xf numFmtId="0" fontId="24" fillId="3" borderId="49" xfId="0" applyFont="1" applyFill="1" applyBorder="1" applyAlignment="1" applyProtection="1">
      <alignment horizontal="center" vertical="center"/>
    </xf>
    <xf numFmtId="0" fontId="24" fillId="3" borderId="59" xfId="0" applyFont="1" applyFill="1" applyBorder="1" applyAlignment="1" applyProtection="1">
      <alignment horizontal="center" vertical="center"/>
    </xf>
    <xf numFmtId="0" fontId="24" fillId="0" borderId="0" xfId="0" applyFont="1" applyAlignment="1" applyProtection="1">
      <alignment horizontal="center" vertical="center"/>
    </xf>
    <xf numFmtId="0" fontId="25" fillId="0" borderId="0" xfId="0" applyFont="1" applyAlignment="1" applyProtection="1">
      <alignment vertical="center" wrapText="1"/>
    </xf>
    <xf numFmtId="0" fontId="36" fillId="3" borderId="50" xfId="0" applyFont="1" applyFill="1" applyBorder="1" applyAlignment="1" applyProtection="1">
      <alignment horizontal="right" vertical="center"/>
    </xf>
    <xf numFmtId="0" fontId="36" fillId="3" borderId="65" xfId="0" applyFont="1" applyFill="1" applyBorder="1" applyAlignment="1" applyProtection="1">
      <alignment horizontal="right" vertical="center"/>
    </xf>
    <xf numFmtId="0" fontId="36" fillId="3" borderId="2" xfId="0" applyFont="1" applyFill="1" applyBorder="1" applyAlignment="1" applyProtection="1">
      <alignment horizontal="right" vertical="center"/>
    </xf>
    <xf numFmtId="0" fontId="36" fillId="3" borderId="0" xfId="0" applyFont="1" applyFill="1" applyBorder="1" applyAlignment="1" applyProtection="1">
      <alignment horizontal="right" vertical="center"/>
    </xf>
    <xf numFmtId="0" fontId="17" fillId="3" borderId="65" xfId="0" applyFont="1" applyFill="1" applyBorder="1" applyAlignment="1" applyProtection="1">
      <alignment horizontal="left" vertical="center" wrapText="1" indent="1"/>
    </xf>
    <xf numFmtId="0" fontId="17" fillId="3" borderId="38" xfId="0" applyFont="1" applyFill="1" applyBorder="1" applyAlignment="1" applyProtection="1">
      <alignment horizontal="left" vertical="center" wrapText="1" indent="1"/>
    </xf>
    <xf numFmtId="0" fontId="17" fillId="3" borderId="0" xfId="0" applyFont="1" applyFill="1" applyBorder="1" applyAlignment="1" applyProtection="1">
      <alignment horizontal="left" vertical="center" wrapText="1" indent="1"/>
    </xf>
    <xf numFmtId="0" fontId="17" fillId="3" borderId="3" xfId="0" applyFont="1" applyFill="1" applyBorder="1" applyAlignment="1" applyProtection="1">
      <alignment horizontal="left" vertical="center" wrapText="1" indent="1"/>
    </xf>
    <xf numFmtId="0" fontId="28" fillId="3" borderId="86" xfId="0" applyFont="1" applyFill="1" applyBorder="1" applyAlignment="1" applyProtection="1">
      <alignment horizontal="center" vertical="center" wrapText="1"/>
    </xf>
    <xf numFmtId="0" fontId="28" fillId="3" borderId="70" xfId="0" applyFont="1" applyFill="1" applyBorder="1" applyAlignment="1" applyProtection="1">
      <alignment horizontal="center" vertical="center" wrapText="1"/>
    </xf>
    <xf numFmtId="0" fontId="36" fillId="3" borderId="78" xfId="0" applyFont="1" applyFill="1" applyBorder="1" applyAlignment="1" applyProtection="1">
      <alignment horizontal="right" vertical="center"/>
    </xf>
    <xf numFmtId="0" fontId="36" fillId="3" borderId="96" xfId="0" applyFont="1" applyFill="1" applyBorder="1" applyAlignment="1" applyProtection="1">
      <alignment horizontal="right" vertical="center"/>
    </xf>
    <xf numFmtId="0" fontId="17" fillId="3" borderId="96" xfId="0" applyFont="1" applyFill="1" applyBorder="1" applyAlignment="1" applyProtection="1">
      <alignment horizontal="left" vertical="center" wrapText="1" indent="1"/>
    </xf>
    <xf numFmtId="0" fontId="17" fillId="3" borderId="97" xfId="0" applyFont="1" applyFill="1" applyBorder="1" applyAlignment="1" applyProtection="1">
      <alignment horizontal="left" vertical="center" wrapText="1" indent="1"/>
    </xf>
    <xf numFmtId="0" fontId="28" fillId="3" borderId="88" xfId="0" applyFont="1" applyFill="1" applyBorder="1" applyAlignment="1" applyProtection="1">
      <alignment horizontal="center" vertical="center" wrapText="1"/>
    </xf>
    <xf numFmtId="0" fontId="17" fillId="0" borderId="0" xfId="0" applyFont="1" applyAlignment="1" applyProtection="1">
      <alignment horizontal="left" vertical="top" wrapText="1" indent="1"/>
    </xf>
    <xf numFmtId="0" fontId="36" fillId="3" borderId="45" xfId="0" applyFont="1" applyFill="1" applyBorder="1" applyAlignment="1" applyProtection="1">
      <alignment horizontal="right" vertical="center"/>
    </xf>
    <xf numFmtId="0" fontId="36" fillId="3" borderId="76" xfId="0" applyFont="1" applyFill="1" applyBorder="1" applyAlignment="1" applyProtection="1">
      <alignment horizontal="right" vertical="center"/>
    </xf>
    <xf numFmtId="0" fontId="28" fillId="3" borderId="76" xfId="0" applyFont="1" applyFill="1" applyBorder="1" applyAlignment="1" applyProtection="1">
      <alignment vertical="center" wrapText="1"/>
    </xf>
    <xf numFmtId="0" fontId="28" fillId="3" borderId="79" xfId="0" applyFont="1" applyFill="1" applyBorder="1" applyAlignment="1" applyProtection="1">
      <alignment vertical="center" wrapText="1"/>
    </xf>
    <xf numFmtId="0" fontId="28" fillId="3" borderId="5" xfId="0" applyFont="1" applyFill="1" applyBorder="1" applyAlignment="1" applyProtection="1">
      <alignment vertical="center"/>
    </xf>
    <xf numFmtId="0" fontId="28" fillId="3" borderId="23" xfId="0" applyFont="1" applyFill="1" applyBorder="1" applyAlignment="1" applyProtection="1">
      <alignment vertical="center"/>
    </xf>
    <xf numFmtId="0" fontId="28" fillId="3" borderId="87" xfId="0" applyFont="1" applyFill="1" applyBorder="1" applyAlignment="1" applyProtection="1">
      <alignment horizontal="center" vertical="center" wrapText="1"/>
    </xf>
    <xf numFmtId="0" fontId="17" fillId="3" borderId="11" xfId="0" applyFont="1" applyFill="1" applyBorder="1" applyAlignment="1" applyProtection="1">
      <alignment horizontal="left" vertical="center" wrapText="1" indent="1"/>
    </xf>
    <xf numFmtId="0" fontId="17" fillId="3" borderId="12" xfId="0" applyFont="1" applyFill="1" applyBorder="1" applyAlignment="1" applyProtection="1">
      <alignment horizontal="left" vertical="center" wrapText="1" indent="1"/>
    </xf>
    <xf numFmtId="0" fontId="36" fillId="3" borderId="10" xfId="0" applyFont="1" applyFill="1" applyBorder="1" applyAlignment="1" applyProtection="1">
      <alignment horizontal="right" vertical="center"/>
    </xf>
    <xf numFmtId="0" fontId="36" fillId="3" borderId="11" xfId="0" applyFont="1" applyFill="1" applyBorder="1" applyAlignment="1" applyProtection="1">
      <alignment horizontal="right" vertical="center"/>
    </xf>
    <xf numFmtId="0" fontId="28" fillId="3" borderId="8" xfId="0" applyFont="1" applyFill="1" applyBorder="1" applyAlignment="1" applyProtection="1">
      <alignment vertical="center"/>
    </xf>
    <xf numFmtId="0" fontId="36" fillId="3" borderId="81" xfId="0" applyFont="1" applyFill="1" applyBorder="1" applyAlignment="1" applyProtection="1">
      <alignment horizontal="right" vertical="center"/>
    </xf>
    <xf numFmtId="0" fontId="36" fillId="3" borderId="77" xfId="0" applyFont="1" applyFill="1" applyBorder="1" applyAlignment="1" applyProtection="1">
      <alignment horizontal="right" vertical="center"/>
    </xf>
    <xf numFmtId="0" fontId="28" fillId="3" borderId="72" xfId="0" applyFont="1" applyFill="1" applyBorder="1" applyAlignment="1" applyProtection="1">
      <alignment horizontal="center" vertical="center" wrapText="1"/>
    </xf>
    <xf numFmtId="0" fontId="17" fillId="3" borderId="77" xfId="0" applyFont="1" applyFill="1" applyBorder="1" applyAlignment="1" applyProtection="1">
      <alignment horizontal="left" vertical="center" wrapText="1" indent="1"/>
    </xf>
    <xf numFmtId="0" fontId="17" fillId="3" borderId="80" xfId="0" applyFont="1" applyFill="1" applyBorder="1" applyAlignment="1" applyProtection="1">
      <alignment horizontal="left" vertical="center" wrapText="1" indent="1"/>
    </xf>
    <xf numFmtId="0" fontId="0" fillId="3" borderId="45" xfId="0" applyFill="1" applyBorder="1" applyProtection="1">
      <alignment vertical="center"/>
    </xf>
    <xf numFmtId="0" fontId="0" fillId="3" borderId="57" xfId="0" applyFill="1" applyBorder="1" applyProtection="1">
      <alignment vertical="center"/>
    </xf>
    <xf numFmtId="0" fontId="0" fillId="3" borderId="46" xfId="0" applyFill="1" applyBorder="1" applyProtection="1">
      <alignment vertical="center"/>
    </xf>
    <xf numFmtId="0" fontId="28" fillId="3" borderId="83" xfId="0" applyFont="1" applyFill="1" applyBorder="1" applyAlignment="1" applyProtection="1">
      <alignment vertical="center" wrapText="1"/>
    </xf>
    <xf numFmtId="0" fontId="28" fillId="3" borderId="2" xfId="0" applyFont="1" applyFill="1" applyBorder="1" applyAlignment="1" applyProtection="1">
      <alignment vertical="center" wrapText="1"/>
    </xf>
    <xf numFmtId="0" fontId="28" fillId="3" borderId="81" xfId="0" applyFont="1" applyFill="1" applyBorder="1" applyAlignment="1" applyProtection="1">
      <alignment vertical="center" wrapText="1"/>
    </xf>
    <xf numFmtId="0" fontId="28" fillId="3" borderId="77" xfId="0" applyFont="1" applyFill="1" applyBorder="1" applyAlignment="1" applyProtection="1">
      <alignment vertical="center" wrapText="1"/>
    </xf>
    <xf numFmtId="0" fontId="28" fillId="3" borderId="80" xfId="0" applyFont="1" applyFill="1" applyBorder="1" applyAlignment="1" applyProtection="1">
      <alignment vertical="center" wrapText="1"/>
    </xf>
    <xf numFmtId="0" fontId="28" fillId="3" borderId="71" xfId="0" applyFont="1" applyFill="1" applyBorder="1" applyAlignment="1" applyProtection="1">
      <alignment horizontal="center" vertical="center"/>
    </xf>
    <xf numFmtId="0" fontId="28" fillId="3" borderId="70" xfId="0" applyFont="1" applyFill="1" applyBorder="1" applyAlignment="1" applyProtection="1">
      <alignment horizontal="center" vertical="center"/>
    </xf>
    <xf numFmtId="0" fontId="28" fillId="3" borderId="72" xfId="0" applyFont="1" applyFill="1" applyBorder="1" applyAlignment="1" applyProtection="1">
      <alignment horizontal="center" vertical="center"/>
    </xf>
    <xf numFmtId="0" fontId="28" fillId="3" borderId="83" xfId="0" applyFont="1" applyFill="1" applyBorder="1" applyAlignment="1" applyProtection="1">
      <alignment vertical="center"/>
    </xf>
    <xf numFmtId="0" fontId="28" fillId="3" borderId="76" xfId="0" applyFont="1" applyFill="1" applyBorder="1" applyAlignment="1" applyProtection="1">
      <alignment vertical="center"/>
    </xf>
    <xf numFmtId="0" fontId="28" fillId="3" borderId="2" xfId="0" applyFont="1" applyFill="1" applyBorder="1" applyAlignment="1" applyProtection="1">
      <alignment vertical="center"/>
    </xf>
    <xf numFmtId="0" fontId="28" fillId="3" borderId="0" xfId="0" applyFont="1" applyFill="1" applyBorder="1" applyAlignment="1" applyProtection="1">
      <alignment vertical="center"/>
    </xf>
    <xf numFmtId="0" fontId="28" fillId="3" borderId="81" xfId="0" applyFont="1" applyFill="1" applyBorder="1" applyAlignment="1" applyProtection="1">
      <alignment vertical="center"/>
    </xf>
    <xf numFmtId="0" fontId="28" fillId="3" borderId="77" xfId="0" applyFont="1" applyFill="1" applyBorder="1" applyAlignment="1" applyProtection="1">
      <alignment vertical="center"/>
    </xf>
    <xf numFmtId="0" fontId="5" fillId="0" borderId="0" xfId="0" applyFont="1" applyAlignment="1">
      <alignment horizontal="left" vertical="center" wrapText="1"/>
    </xf>
    <xf numFmtId="0" fontId="5" fillId="0" borderId="0" xfId="0" applyFont="1" applyAlignment="1">
      <alignment horizontal="left" vertical="top"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cellXfs>
  <cellStyles count="4">
    <cellStyle name="パーセント" xfId="2" builtinId="5"/>
    <cellStyle name="ハイパーリンク" xfId="3" builtinId="8" customBuiltin="1"/>
    <cellStyle name="桁区切り" xfId="1" builtinId="6"/>
    <cellStyle name="標準" xfId="0" builtinId="0"/>
  </cellStyles>
  <dxfs count="5">
    <dxf>
      <fill>
        <patternFill>
          <bgColor rgb="FFFF0000"/>
        </patternFill>
      </fill>
    </dxf>
    <dxf>
      <fill>
        <patternFill>
          <bgColor theme="4"/>
        </patternFill>
      </fill>
    </dxf>
    <dxf>
      <fill>
        <patternFill>
          <bgColor theme="1" tint="0.34998626667073579"/>
        </patternFill>
      </fill>
    </dxf>
    <dxf>
      <fill>
        <patternFill>
          <bgColor rgb="FFFF0000"/>
        </patternFill>
      </fill>
    </dxf>
    <dxf>
      <fill>
        <patternFill>
          <bgColor theme="4"/>
        </patternFill>
      </fill>
    </dxf>
  </dxfs>
  <tableStyles count="0" defaultTableStyle="TableStyleMedium2" defaultPivotStyle="PivotStyleLight16"/>
  <colors>
    <mruColors>
      <color rgb="FFFCE4D6"/>
      <color rgb="FF808080"/>
      <color rgb="FFD9D9D9"/>
      <color rgb="FFFFF2CC"/>
      <color rgb="FFC459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487680</xdr:colOff>
      <xdr:row>98</xdr:row>
      <xdr:rowOff>167640</xdr:rowOff>
    </xdr:from>
    <xdr:to>
      <xdr:col>7</xdr:col>
      <xdr:colOff>510540</xdr:colOff>
      <xdr:row>100</xdr:row>
      <xdr:rowOff>152400</xdr:rowOff>
    </xdr:to>
    <xdr:sp macro="" textlink="">
      <xdr:nvSpPr>
        <xdr:cNvPr id="2" name="右矢印 1"/>
        <xdr:cNvSpPr/>
      </xdr:nvSpPr>
      <xdr:spPr>
        <a:xfrm>
          <a:off x="3893820" y="22623780"/>
          <a:ext cx="1546860" cy="44196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9"/>
  <sheetViews>
    <sheetView workbookViewId="0">
      <selection activeCell="B3" sqref="B3"/>
    </sheetView>
  </sheetViews>
  <sheetFormatPr defaultRowHeight="13.2"/>
  <cols>
    <col min="1" max="1" width="19.109375" style="135" bestFit="1" customWidth="1"/>
    <col min="2" max="2" width="23.5546875" style="38" bestFit="1" customWidth="1"/>
    <col min="3" max="3" width="15" style="38" bestFit="1" customWidth="1"/>
    <col min="4" max="4" width="72" style="31" bestFit="1" customWidth="1"/>
    <col min="5" max="16384" width="8.88671875" style="38"/>
  </cols>
  <sheetData>
    <row r="1" spans="1:7">
      <c r="A1" s="288" t="s">
        <v>201</v>
      </c>
      <c r="B1" s="128" t="s">
        <v>202</v>
      </c>
      <c r="C1" s="128" t="s">
        <v>203</v>
      </c>
      <c r="D1" s="174" t="s">
        <v>204</v>
      </c>
      <c r="F1" s="38" t="s">
        <v>215</v>
      </c>
      <c r="G1" s="128">
        <f>INDEX(A:A,COUNTA(A:A))</f>
        <v>220816</v>
      </c>
    </row>
    <row r="2" spans="1:7">
      <c r="A2" s="288">
        <v>220801</v>
      </c>
      <c r="B2" s="128" t="s">
        <v>264</v>
      </c>
      <c r="C2" s="128" t="s">
        <v>265</v>
      </c>
      <c r="D2" s="174" t="s">
        <v>266</v>
      </c>
      <c r="G2" s="165"/>
    </row>
    <row r="3" spans="1:7">
      <c r="A3" s="288">
        <v>220816</v>
      </c>
      <c r="B3" s="128" t="s">
        <v>283</v>
      </c>
      <c r="C3" s="128"/>
      <c r="D3" s="128" t="s">
        <v>282</v>
      </c>
    </row>
    <row r="4" spans="1:7">
      <c r="A4" s="155"/>
      <c r="B4" s="175"/>
      <c r="C4" s="175"/>
      <c r="D4" s="156"/>
    </row>
    <row r="5" spans="1:7">
      <c r="A5" s="155"/>
      <c r="B5" s="165"/>
      <c r="C5" s="165"/>
      <c r="D5" s="156"/>
    </row>
    <row r="6" spans="1:7">
      <c r="A6" s="155"/>
      <c r="B6" s="165"/>
      <c r="C6" s="165"/>
      <c r="D6" s="156"/>
    </row>
    <row r="7" spans="1:7">
      <c r="A7" s="155"/>
      <c r="B7" s="165"/>
      <c r="C7" s="165"/>
      <c r="D7" s="156"/>
    </row>
    <row r="8" spans="1:7" s="154" customFormat="1">
      <c r="A8" s="155"/>
      <c r="B8" s="165"/>
      <c r="C8" s="165"/>
      <c r="D8" s="156"/>
    </row>
    <row r="9" spans="1:7" s="154" customFormat="1">
      <c r="A9" s="155"/>
      <c r="B9" s="165"/>
      <c r="C9" s="165"/>
      <c r="D9" s="156"/>
    </row>
    <row r="10" spans="1:7" s="154" customFormat="1">
      <c r="A10" s="155"/>
      <c r="B10" s="165"/>
      <c r="C10" s="165"/>
      <c r="D10" s="156"/>
    </row>
    <row r="11" spans="1:7" s="157" customFormat="1">
      <c r="A11" s="155"/>
      <c r="B11" s="165"/>
      <c r="C11" s="165"/>
      <c r="D11" s="156"/>
    </row>
    <row r="12" spans="1:7" s="157" customFormat="1">
      <c r="A12" s="155"/>
      <c r="B12" s="158"/>
      <c r="C12" s="165"/>
      <c r="D12" s="156"/>
    </row>
    <row r="13" spans="1:7" s="157" customFormat="1">
      <c r="A13" s="155"/>
      <c r="B13" s="158"/>
      <c r="C13" s="165"/>
      <c r="D13" s="159"/>
    </row>
    <row r="14" spans="1:7" s="157" customFormat="1">
      <c r="A14" s="155"/>
      <c r="B14" s="165"/>
      <c r="C14" s="165"/>
      <c r="D14" s="165"/>
    </row>
    <row r="15" spans="1:7" s="157" customFormat="1">
      <c r="A15" s="155"/>
      <c r="B15" s="165"/>
      <c r="C15" s="165"/>
      <c r="D15" s="156"/>
    </row>
    <row r="16" spans="1:7" s="157" customFormat="1">
      <c r="A16" s="155"/>
      <c r="B16" s="158"/>
      <c r="C16" s="165"/>
      <c r="D16" s="156"/>
    </row>
    <row r="17" spans="1:4" s="157" customFormat="1">
      <c r="A17" s="155"/>
      <c r="B17" s="158"/>
      <c r="C17" s="158"/>
      <c r="D17" s="159"/>
    </row>
    <row r="18" spans="1:4">
      <c r="A18" s="155"/>
      <c r="B18" s="158"/>
      <c r="C18" s="158"/>
      <c r="D18" s="159"/>
    </row>
    <row r="19" spans="1:4">
      <c r="A19" s="155"/>
      <c r="B19" s="158"/>
      <c r="C19" s="158"/>
      <c r="D19" s="159"/>
    </row>
    <row r="20" spans="1:4">
      <c r="A20" s="155"/>
      <c r="B20" s="165"/>
      <c r="C20" s="158"/>
      <c r="D20" s="159"/>
    </row>
    <row r="21" spans="1:4">
      <c r="A21" s="155"/>
      <c r="B21" s="165"/>
      <c r="C21" s="165"/>
      <c r="D21" s="156"/>
    </row>
    <row r="22" spans="1:4">
      <c r="A22" s="155"/>
      <c r="B22" s="165"/>
      <c r="C22" s="165"/>
      <c r="D22" s="156"/>
    </row>
    <row r="23" spans="1:4">
      <c r="A23" s="155"/>
      <c r="B23" s="165"/>
      <c r="C23" s="165"/>
      <c r="D23" s="156"/>
    </row>
    <row r="24" spans="1:4">
      <c r="A24" s="155"/>
      <c r="B24" s="165"/>
      <c r="C24" s="165"/>
      <c r="D24" s="156"/>
    </row>
    <row r="25" spans="1:4">
      <c r="A25" s="155"/>
      <c r="B25" s="165"/>
      <c r="C25" s="165"/>
      <c r="D25" s="156"/>
    </row>
    <row r="26" spans="1:4">
      <c r="A26" s="155"/>
      <c r="B26" s="165"/>
      <c r="C26" s="165"/>
      <c r="D26" s="156"/>
    </row>
    <row r="27" spans="1:4">
      <c r="A27" s="155"/>
      <c r="B27" s="165"/>
      <c r="C27" s="165"/>
      <c r="D27" s="156"/>
    </row>
    <row r="28" spans="1:4">
      <c r="A28" s="155"/>
      <c r="B28" s="165"/>
      <c r="C28" s="165"/>
      <c r="D28" s="156"/>
    </row>
    <row r="29" spans="1:4">
      <c r="A29" s="155"/>
      <c r="B29" s="165"/>
      <c r="C29" s="165"/>
      <c r="D29" s="156"/>
    </row>
  </sheetData>
  <phoneticPr fontId="3"/>
  <dataValidations disablePrompts="1" count="1">
    <dataValidation imeMode="disabled" allowBlank="1" showInputMessage="1" showErrorMessage="1" sqref="C19:C1048576 C3:C17"/>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I35"/>
  <sheetViews>
    <sheetView view="pageBreakPreview" zoomScaleNormal="100" zoomScaleSheetLayoutView="100" workbookViewId="0">
      <selection activeCell="A10" sqref="A10:A21"/>
    </sheetView>
  </sheetViews>
  <sheetFormatPr defaultColWidth="10" defaultRowHeight="14.4"/>
  <cols>
    <col min="1" max="1" width="10" style="2"/>
    <col min="2" max="3" width="29.6640625" style="1" customWidth="1"/>
    <col min="4" max="4" width="14.109375" style="1" customWidth="1"/>
    <col min="5" max="7" width="16.77734375" style="1" customWidth="1"/>
    <col min="8" max="8" width="14.109375" style="1" customWidth="1"/>
    <col min="9" max="9" width="18.88671875" style="1" customWidth="1"/>
    <col min="10" max="16384" width="10" style="1"/>
  </cols>
  <sheetData>
    <row r="2" spans="1:9" ht="19.2">
      <c r="A2" s="30" t="s">
        <v>72</v>
      </c>
    </row>
    <row r="5" spans="1:9">
      <c r="A5" s="11" t="s">
        <v>27</v>
      </c>
      <c r="B5" s="11"/>
      <c r="C5" s="11"/>
      <c r="D5" s="11"/>
      <c r="E5" s="11"/>
      <c r="F5" s="11"/>
      <c r="G5" s="11"/>
      <c r="H5" s="11"/>
      <c r="I5" s="11"/>
    </row>
    <row r="6" spans="1:9">
      <c r="A6" s="3"/>
    </row>
    <row r="7" spans="1:9">
      <c r="I7" s="10" t="s">
        <v>26</v>
      </c>
    </row>
    <row r="8" spans="1:9" ht="30.75" customHeight="1">
      <c r="A8" s="687" t="s">
        <v>25</v>
      </c>
      <c r="B8" s="688" t="s">
        <v>24</v>
      </c>
      <c r="C8" s="688"/>
      <c r="D8" s="688"/>
      <c r="E8" s="688" t="s">
        <v>23</v>
      </c>
      <c r="F8" s="688"/>
      <c r="G8" s="688"/>
      <c r="H8" s="688"/>
      <c r="I8" s="688" t="s">
        <v>22</v>
      </c>
    </row>
    <row r="9" spans="1:9" ht="72" customHeight="1">
      <c r="A9" s="687"/>
      <c r="B9" s="9" t="s">
        <v>21</v>
      </c>
      <c r="C9" s="9" t="s">
        <v>20</v>
      </c>
      <c r="D9" s="7" t="s">
        <v>16</v>
      </c>
      <c r="E9" s="8" t="s">
        <v>19</v>
      </c>
      <c r="F9" s="8" t="s">
        <v>18</v>
      </c>
      <c r="G9" s="8" t="s">
        <v>17</v>
      </c>
      <c r="H9" s="7" t="s">
        <v>16</v>
      </c>
      <c r="I9" s="688"/>
    </row>
    <row r="10" spans="1:9" ht="25.5" customHeight="1">
      <c r="A10" s="6">
        <f>別紙２!A77</f>
        <v>0</v>
      </c>
      <c r="B10" s="151"/>
      <c r="C10" s="151"/>
      <c r="D10" s="5">
        <f t="shared" ref="D10:D21" si="0">SUM(B10:C10)</f>
        <v>0</v>
      </c>
      <c r="E10" s="151"/>
      <c r="F10" s="151"/>
      <c r="G10" s="151"/>
      <c r="H10" s="5" t="str">
        <f t="shared" ref="H10:H21" si="1">IF(OR(B10="",C10="",E10=""),"",E10+F10-G10)</f>
        <v/>
      </c>
      <c r="I10" s="5" t="str">
        <f t="shared" ref="I10:I21" si="2">IF(OR(B10="",E10=""),"",D10/H10)</f>
        <v/>
      </c>
    </row>
    <row r="11" spans="1:9" ht="25.5" customHeight="1">
      <c r="A11" s="294">
        <f>別紙２!A78</f>
        <v>1</v>
      </c>
      <c r="B11" s="151"/>
      <c r="C11" s="151"/>
      <c r="D11" s="5">
        <f t="shared" si="0"/>
        <v>0</v>
      </c>
      <c r="E11" s="5" t="str">
        <f t="shared" ref="E11:E21" si="3">IF(OR(B11="",C11=""),"",H10)</f>
        <v/>
      </c>
      <c r="F11" s="151"/>
      <c r="G11" s="151"/>
      <c r="H11" s="5" t="str">
        <f t="shared" si="1"/>
        <v/>
      </c>
      <c r="I11" s="5" t="str">
        <f t="shared" si="2"/>
        <v/>
      </c>
    </row>
    <row r="12" spans="1:9" ht="25.5" customHeight="1">
      <c r="A12" s="294">
        <f>別紙２!A79</f>
        <v>2</v>
      </c>
      <c r="B12" s="151"/>
      <c r="C12" s="151"/>
      <c r="D12" s="5">
        <f t="shared" si="0"/>
        <v>0</v>
      </c>
      <c r="E12" s="5" t="str">
        <f t="shared" si="3"/>
        <v/>
      </c>
      <c r="F12" s="151"/>
      <c r="G12" s="151"/>
      <c r="H12" s="5" t="str">
        <f t="shared" si="1"/>
        <v/>
      </c>
      <c r="I12" s="5" t="str">
        <f t="shared" si="2"/>
        <v/>
      </c>
    </row>
    <row r="13" spans="1:9" ht="25.5" customHeight="1">
      <c r="A13" s="294">
        <f>別紙２!A80</f>
        <v>3</v>
      </c>
      <c r="B13" s="151"/>
      <c r="C13" s="151"/>
      <c r="D13" s="5">
        <f t="shared" si="0"/>
        <v>0</v>
      </c>
      <c r="E13" s="5" t="str">
        <f t="shared" si="3"/>
        <v/>
      </c>
      <c r="F13" s="151"/>
      <c r="G13" s="151"/>
      <c r="H13" s="5" t="str">
        <f t="shared" si="1"/>
        <v/>
      </c>
      <c r="I13" s="5" t="str">
        <f t="shared" si="2"/>
        <v/>
      </c>
    </row>
    <row r="14" spans="1:9" ht="25.5" customHeight="1">
      <c r="A14" s="294">
        <f>別紙２!A81</f>
        <v>4</v>
      </c>
      <c r="B14" s="151"/>
      <c r="C14" s="151"/>
      <c r="D14" s="5">
        <f t="shared" si="0"/>
        <v>0</v>
      </c>
      <c r="E14" s="5" t="str">
        <f t="shared" si="3"/>
        <v/>
      </c>
      <c r="F14" s="151"/>
      <c r="G14" s="151"/>
      <c r="H14" s="5" t="str">
        <f t="shared" si="1"/>
        <v/>
      </c>
      <c r="I14" s="5" t="str">
        <f t="shared" si="2"/>
        <v/>
      </c>
    </row>
    <row r="15" spans="1:9" ht="25.5" customHeight="1">
      <c r="A15" s="294">
        <f>別紙２!A82</f>
        <v>5</v>
      </c>
      <c r="B15" s="151"/>
      <c r="C15" s="151"/>
      <c r="D15" s="5">
        <f t="shared" si="0"/>
        <v>0</v>
      </c>
      <c r="E15" s="5" t="str">
        <f t="shared" si="3"/>
        <v/>
      </c>
      <c r="F15" s="151"/>
      <c r="G15" s="151"/>
      <c r="H15" s="5" t="str">
        <f t="shared" si="1"/>
        <v/>
      </c>
      <c r="I15" s="5" t="str">
        <f t="shared" si="2"/>
        <v/>
      </c>
    </row>
    <row r="16" spans="1:9" ht="25.5" customHeight="1">
      <c r="A16" s="294">
        <f>別紙２!A83</f>
        <v>6</v>
      </c>
      <c r="B16" s="151"/>
      <c r="C16" s="151"/>
      <c r="D16" s="5">
        <f t="shared" si="0"/>
        <v>0</v>
      </c>
      <c r="E16" s="5" t="str">
        <f t="shared" si="3"/>
        <v/>
      </c>
      <c r="F16" s="151"/>
      <c r="G16" s="151"/>
      <c r="H16" s="5" t="str">
        <f t="shared" si="1"/>
        <v/>
      </c>
      <c r="I16" s="5" t="str">
        <f t="shared" si="2"/>
        <v/>
      </c>
    </row>
    <row r="17" spans="1:9" ht="25.5" customHeight="1">
      <c r="A17" s="294">
        <f>別紙２!A84</f>
        <v>7</v>
      </c>
      <c r="B17" s="151"/>
      <c r="C17" s="151"/>
      <c r="D17" s="5">
        <f t="shared" si="0"/>
        <v>0</v>
      </c>
      <c r="E17" s="5" t="str">
        <f t="shared" si="3"/>
        <v/>
      </c>
      <c r="F17" s="151"/>
      <c r="G17" s="151"/>
      <c r="H17" s="5" t="str">
        <f t="shared" si="1"/>
        <v/>
      </c>
      <c r="I17" s="5" t="str">
        <f t="shared" si="2"/>
        <v/>
      </c>
    </row>
    <row r="18" spans="1:9" ht="25.5" customHeight="1">
      <c r="A18" s="294">
        <f>別紙２!A85</f>
        <v>8</v>
      </c>
      <c r="B18" s="151"/>
      <c r="C18" s="151"/>
      <c r="D18" s="5">
        <f t="shared" si="0"/>
        <v>0</v>
      </c>
      <c r="E18" s="5" t="str">
        <f t="shared" si="3"/>
        <v/>
      </c>
      <c r="F18" s="151"/>
      <c r="G18" s="151"/>
      <c r="H18" s="5" t="str">
        <f t="shared" si="1"/>
        <v/>
      </c>
      <c r="I18" s="5" t="str">
        <f t="shared" si="2"/>
        <v/>
      </c>
    </row>
    <row r="19" spans="1:9" ht="25.5" customHeight="1">
      <c r="A19" s="294">
        <f>別紙２!A86</f>
        <v>9</v>
      </c>
      <c r="B19" s="151"/>
      <c r="C19" s="151"/>
      <c r="D19" s="5">
        <f t="shared" si="0"/>
        <v>0</v>
      </c>
      <c r="E19" s="5" t="str">
        <f t="shared" si="3"/>
        <v/>
      </c>
      <c r="F19" s="151"/>
      <c r="G19" s="151"/>
      <c r="H19" s="5" t="str">
        <f t="shared" si="1"/>
        <v/>
      </c>
      <c r="I19" s="5" t="str">
        <f t="shared" si="2"/>
        <v/>
      </c>
    </row>
    <row r="20" spans="1:9" ht="25.5" customHeight="1">
      <c r="A20" s="294">
        <f>別紙２!A87</f>
        <v>10</v>
      </c>
      <c r="B20" s="151"/>
      <c r="C20" s="151"/>
      <c r="D20" s="5">
        <f t="shared" si="0"/>
        <v>0</v>
      </c>
      <c r="E20" s="5" t="str">
        <f t="shared" si="3"/>
        <v/>
      </c>
      <c r="F20" s="151"/>
      <c r="G20" s="151"/>
      <c r="H20" s="5" t="str">
        <f t="shared" si="1"/>
        <v/>
      </c>
      <c r="I20" s="5" t="str">
        <f t="shared" si="2"/>
        <v/>
      </c>
    </row>
    <row r="21" spans="1:9" ht="25.5" customHeight="1">
      <c r="A21" s="294">
        <f>別紙２!A88</f>
        <v>11</v>
      </c>
      <c r="B21" s="151"/>
      <c r="C21" s="151"/>
      <c r="D21" s="5">
        <f t="shared" si="0"/>
        <v>0</v>
      </c>
      <c r="E21" s="5" t="str">
        <f t="shared" si="3"/>
        <v/>
      </c>
      <c r="F21" s="151"/>
      <c r="G21" s="151"/>
      <c r="H21" s="5" t="str">
        <f t="shared" si="1"/>
        <v/>
      </c>
      <c r="I21" s="5" t="str">
        <f t="shared" si="2"/>
        <v/>
      </c>
    </row>
    <row r="22" spans="1:9" ht="25.5" customHeight="1">
      <c r="A22" s="687" t="s">
        <v>15</v>
      </c>
      <c r="B22" s="687"/>
      <c r="C22" s="687"/>
      <c r="D22" s="687"/>
      <c r="E22" s="687"/>
      <c r="F22" s="687"/>
      <c r="G22" s="687"/>
      <c r="H22" s="687"/>
      <c r="I22" s="5" t="e">
        <f>AVERAGE(I10:I21)</f>
        <v>#DIV/0!</v>
      </c>
    </row>
    <row r="24" spans="1:9">
      <c r="A24" s="3" t="s">
        <v>14</v>
      </c>
    </row>
    <row r="25" spans="1:9" ht="21" customHeight="1">
      <c r="A25" s="685" t="s">
        <v>13</v>
      </c>
      <c r="B25" s="685"/>
      <c r="C25" s="685"/>
      <c r="D25" s="685"/>
      <c r="E25" s="685"/>
      <c r="F25" s="685"/>
      <c r="G25" s="685"/>
      <c r="H25" s="685"/>
      <c r="I25" s="685"/>
    </row>
    <row r="26" spans="1:9" ht="21" customHeight="1">
      <c r="A26" s="3" t="s">
        <v>12</v>
      </c>
      <c r="B26" s="4"/>
      <c r="C26" s="4"/>
      <c r="D26" s="4"/>
      <c r="E26" s="4"/>
      <c r="F26" s="4"/>
      <c r="G26" s="4"/>
      <c r="H26" s="4"/>
      <c r="I26" s="4"/>
    </row>
    <row r="28" spans="1:9">
      <c r="A28" s="3" t="s">
        <v>11</v>
      </c>
    </row>
    <row r="29" spans="1:9" ht="27.75" customHeight="1">
      <c r="A29" s="685" t="s">
        <v>10</v>
      </c>
      <c r="B29" s="685"/>
      <c r="C29" s="685"/>
      <c r="D29" s="685"/>
      <c r="E29" s="685"/>
      <c r="F29" s="685"/>
      <c r="G29" s="685"/>
      <c r="H29" s="685"/>
      <c r="I29" s="685"/>
    </row>
    <row r="31" spans="1:9">
      <c r="A31" s="3" t="s">
        <v>9</v>
      </c>
    </row>
    <row r="32" spans="1:9" ht="112.5" customHeight="1">
      <c r="A32" s="685" t="s">
        <v>58</v>
      </c>
      <c r="B32" s="685"/>
      <c r="C32" s="685"/>
      <c r="D32" s="685"/>
      <c r="E32" s="685"/>
      <c r="F32" s="685"/>
      <c r="G32" s="685"/>
      <c r="H32" s="685"/>
      <c r="I32" s="685"/>
    </row>
    <row r="33" spans="1:9">
      <c r="A33" s="3" t="s">
        <v>8</v>
      </c>
    </row>
    <row r="34" spans="1:9" ht="14.25" customHeight="1">
      <c r="A34" s="686" t="s">
        <v>83</v>
      </c>
      <c r="B34" s="686"/>
      <c r="C34" s="686"/>
      <c r="D34" s="686"/>
      <c r="E34" s="686"/>
      <c r="F34" s="686"/>
      <c r="G34" s="686"/>
      <c r="H34" s="686"/>
      <c r="I34" s="686"/>
    </row>
    <row r="35" spans="1:9">
      <c r="A35" s="686"/>
      <c r="B35" s="686"/>
      <c r="C35" s="686"/>
      <c r="D35" s="686"/>
      <c r="E35" s="686"/>
      <c r="F35" s="686"/>
      <c r="G35" s="686"/>
      <c r="H35" s="686"/>
      <c r="I35" s="686"/>
    </row>
  </sheetData>
  <mergeCells count="9">
    <mergeCell ref="A29:I29"/>
    <mergeCell ref="A32:I32"/>
    <mergeCell ref="A34:I35"/>
    <mergeCell ref="A8:A9"/>
    <mergeCell ref="B8:D8"/>
    <mergeCell ref="E8:H8"/>
    <mergeCell ref="I8:I9"/>
    <mergeCell ref="A22:H22"/>
    <mergeCell ref="A25:I25"/>
  </mergeCells>
  <phoneticPr fontId="3"/>
  <printOptions horizontalCentered="1"/>
  <pageMargins left="0.31496062992125984" right="0.11811023622047245" top="0.74803149606299213" bottom="0.35433070866141736" header="0.31496062992125984" footer="0.31496062992125984"/>
  <pageSetup paperSize="9" scale="87" fitToHeight="2" orientation="landscape" horizontalDpi="1200" verticalDpi="1200" r:id="rId1"/>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23"/>
  <sheetViews>
    <sheetView showGridLines="0" zoomScale="85" zoomScaleNormal="85" workbookViewId="0">
      <selection activeCell="B18" sqref="B18"/>
    </sheetView>
  </sheetViews>
  <sheetFormatPr defaultColWidth="6.6640625" defaultRowHeight="13.2"/>
  <cols>
    <col min="15" max="15" width="6.6640625" style="29"/>
  </cols>
  <sheetData>
    <row r="1" spans="1:25" s="28" customFormat="1">
      <c r="A1" s="28" t="s">
        <v>141</v>
      </c>
      <c r="E1" s="38"/>
      <c r="M1" s="28" t="s">
        <v>140</v>
      </c>
      <c r="N1" s="29"/>
    </row>
    <row r="2" spans="1:25" s="31" customFormat="1" ht="13.2" customHeight="1">
      <c r="A2" s="309" t="s">
        <v>35</v>
      </c>
      <c r="B2" s="309" t="s">
        <v>37</v>
      </c>
      <c r="C2" s="309" t="s">
        <v>73</v>
      </c>
      <c r="D2" s="309"/>
      <c r="E2" s="309" t="s">
        <v>165</v>
      </c>
      <c r="F2" s="309" t="s">
        <v>197</v>
      </c>
      <c r="G2" s="309" t="s">
        <v>46</v>
      </c>
      <c r="H2" s="309" t="s">
        <v>168</v>
      </c>
      <c r="I2" s="309"/>
      <c r="J2" s="309" t="s">
        <v>74</v>
      </c>
      <c r="K2" s="309"/>
      <c r="L2" s="309"/>
      <c r="M2" s="309" t="s">
        <v>79</v>
      </c>
      <c r="N2" s="307" t="s">
        <v>84</v>
      </c>
      <c r="O2" s="309" t="s">
        <v>142</v>
      </c>
      <c r="P2" s="309"/>
      <c r="Q2" s="309"/>
      <c r="R2" s="309" t="s">
        <v>143</v>
      </c>
      <c r="S2" s="304" t="s">
        <v>42</v>
      </c>
      <c r="T2" s="305"/>
      <c r="U2" s="309" t="s">
        <v>82</v>
      </c>
    </row>
    <row r="3" spans="1:25" s="31" customFormat="1" ht="26.4">
      <c r="A3" s="309"/>
      <c r="B3" s="309"/>
      <c r="C3" s="33" t="s">
        <v>78</v>
      </c>
      <c r="D3" s="33" t="s">
        <v>77</v>
      </c>
      <c r="E3" s="309"/>
      <c r="F3" s="309"/>
      <c r="G3" s="309"/>
      <c r="H3" s="33" t="s">
        <v>75</v>
      </c>
      <c r="I3" s="33" t="s">
        <v>76</v>
      </c>
      <c r="J3" s="33" t="s">
        <v>41</v>
      </c>
      <c r="K3" s="33" t="s">
        <v>36</v>
      </c>
      <c r="L3" s="33" t="s">
        <v>39</v>
      </c>
      <c r="M3" s="309"/>
      <c r="N3" s="308"/>
      <c r="O3" s="33" t="s">
        <v>75</v>
      </c>
      <c r="P3" s="33" t="s">
        <v>76</v>
      </c>
      <c r="Q3" s="33" t="s">
        <v>80</v>
      </c>
      <c r="R3" s="309"/>
      <c r="S3" s="33" t="s">
        <v>81</v>
      </c>
      <c r="T3" s="33" t="s">
        <v>144</v>
      </c>
      <c r="U3" s="309"/>
    </row>
    <row r="4" spans="1:25" s="36" customFormat="1">
      <c r="A4" s="32" t="str">
        <f>別紙１!J13&amp;""</f>
        <v/>
      </c>
      <c r="B4" s="32" t="str">
        <f>別紙１!J14&amp;""</f>
        <v/>
      </c>
      <c r="C4" s="32" t="str">
        <f>別紙１!K11&amp;""</f>
        <v/>
      </c>
      <c r="D4" s="32" t="str">
        <f>別紙１!J12&amp;""</f>
        <v/>
      </c>
      <c r="E4" s="111" t="str">
        <f>TEXT(別紙１!J10,"0000000000000")</f>
        <v>0000000000000</v>
      </c>
      <c r="F4" s="34" t="str">
        <f>別紙１!AL6</f>
        <v>-</v>
      </c>
      <c r="G4" s="32" t="str">
        <f>別紙１!AL7</f>
        <v/>
      </c>
      <c r="H4" s="35">
        <f>DATE(1,別紙１!J16,別紙１!L16)</f>
        <v>335</v>
      </c>
      <c r="I4" s="35">
        <f>DATE(1,別紙１!O16,別紙１!Q16)</f>
        <v>335</v>
      </c>
      <c r="J4" s="32" t="str">
        <f>別紙１!Y9&amp;""</f>
        <v/>
      </c>
      <c r="K4" s="32" t="str">
        <f>別紙１!Y10&amp;""</f>
        <v/>
      </c>
      <c r="L4" s="32" t="str">
        <f>別紙１!Y11&amp;""</f>
        <v/>
      </c>
      <c r="M4" s="34" t="str">
        <f>IFERROR(DATE(別紙１!J35,別紙１!M35,別紙１!P35),"")</f>
        <v/>
      </c>
      <c r="N4" s="37">
        <f>別紙１!Z35</f>
        <v>0</v>
      </c>
      <c r="O4" s="34" t="str">
        <f>別紙１!AL13</f>
        <v/>
      </c>
      <c r="P4" s="34" t="str">
        <f>別紙１!AL14</f>
        <v/>
      </c>
      <c r="Q4" s="32" t="str">
        <f>別紙１!Z36&amp;"年"</f>
        <v>（　　　年間）年</v>
      </c>
      <c r="R4" s="32">
        <f>別紙１!J38</f>
        <v>0</v>
      </c>
      <c r="S4" s="32" t="str">
        <f>別紙１!J48&amp;""</f>
        <v/>
      </c>
      <c r="T4" s="32" t="str">
        <f>別紙１!O48&amp;""</f>
        <v/>
      </c>
      <c r="U4" s="32" t="str">
        <f>IF(別紙１!AL16=1,"パターン１"&amp;IF(別紙２!C38="○","（１－ロ選択）",IF(別紙２!C39="○","（１－ハ選択）","")),IF(別紙１!AL16=2,"パターン２","未選択"))</f>
        <v>未選択</v>
      </c>
    </row>
    <row r="5" spans="1:25" s="28" customFormat="1">
      <c r="O5" s="29"/>
    </row>
    <row r="6" spans="1:25" s="28" customFormat="1">
      <c r="O6" s="29"/>
    </row>
    <row r="7" spans="1:25" s="28" customFormat="1">
      <c r="O7" s="29"/>
    </row>
    <row r="8" spans="1:25" s="38" customFormat="1">
      <c r="A8" s="12" t="s">
        <v>115</v>
      </c>
    </row>
    <row r="9" spans="1:25" s="38" customFormat="1">
      <c r="A9" s="38">
        <f>IFERROR(MATCH(はじめに!F4,$B$12:$B$13,0),0)</f>
        <v>0</v>
      </c>
      <c r="B9" s="38" t="e">
        <f>INDEX(F12:F13,A9)&amp;""</f>
        <v>#VALUE!</v>
      </c>
      <c r="C9" s="38" t="e">
        <f>INDEX(J12:J13,A9)&amp;""</f>
        <v>#VALUE!</v>
      </c>
      <c r="D9" s="38" t="e">
        <f>INDEX(M12:M13,A9)&amp;""</f>
        <v>#VALUE!</v>
      </c>
      <c r="E9" s="38" t="e">
        <f>INDEX(T12:T13,A9)&amp;""</f>
        <v>#VALUE!</v>
      </c>
      <c r="F9" s="38" t="e">
        <f>INDEX(W12:W13,A9)&amp;""</f>
        <v>#VALUE!</v>
      </c>
    </row>
    <row r="10" spans="1:25" s="38" customFormat="1"/>
    <row r="11" spans="1:25" s="38" customFormat="1">
      <c r="B11" s="306" t="s">
        <v>116</v>
      </c>
      <c r="C11" s="306"/>
      <c r="D11" s="306"/>
      <c r="E11" s="306"/>
      <c r="F11" s="306" t="s">
        <v>128</v>
      </c>
      <c r="G11" s="306"/>
      <c r="H11" s="306"/>
      <c r="I11" s="306"/>
      <c r="J11" s="306" t="s">
        <v>117</v>
      </c>
      <c r="K11" s="306"/>
      <c r="L11" s="306"/>
      <c r="M11" s="306" t="s">
        <v>118</v>
      </c>
      <c r="N11" s="306"/>
      <c r="O11" s="306"/>
      <c r="P11" s="306"/>
      <c r="Q11" s="306"/>
      <c r="R11" s="306"/>
      <c r="S11" s="306"/>
      <c r="T11" s="306" t="s">
        <v>119</v>
      </c>
      <c r="U11" s="306"/>
      <c r="V11" s="306"/>
      <c r="W11" s="306" t="s">
        <v>120</v>
      </c>
      <c r="X11" s="306"/>
      <c r="Y11" s="306"/>
    </row>
    <row r="12" spans="1:25" s="38" customFormat="1">
      <c r="B12" s="303" t="s">
        <v>133</v>
      </c>
      <c r="C12" s="303"/>
      <c r="D12" s="303"/>
      <c r="E12" s="303"/>
      <c r="F12" s="303" t="s">
        <v>134</v>
      </c>
      <c r="G12" s="303"/>
      <c r="H12" s="303"/>
      <c r="I12" s="303"/>
      <c r="J12" s="303" t="s">
        <v>126</v>
      </c>
      <c r="K12" s="303"/>
      <c r="L12" s="303"/>
      <c r="M12" s="303" t="s">
        <v>121</v>
      </c>
      <c r="N12" s="303"/>
      <c r="O12" s="303"/>
      <c r="P12" s="303"/>
      <c r="Q12" s="303"/>
      <c r="R12" s="303"/>
      <c r="S12" s="303"/>
      <c r="T12" s="303" t="s">
        <v>122</v>
      </c>
      <c r="U12" s="303"/>
      <c r="V12" s="303"/>
      <c r="W12" s="303" t="s">
        <v>123</v>
      </c>
      <c r="X12" s="303"/>
      <c r="Y12" s="303"/>
    </row>
    <row r="13" spans="1:25" s="38" customFormat="1">
      <c r="B13" s="303" t="s">
        <v>124</v>
      </c>
      <c r="C13" s="303"/>
      <c r="D13" s="303"/>
      <c r="E13" s="303"/>
      <c r="F13" s="303" t="s">
        <v>135</v>
      </c>
      <c r="G13" s="303"/>
      <c r="H13" s="303"/>
      <c r="I13" s="303"/>
      <c r="J13" s="303" t="s">
        <v>127</v>
      </c>
      <c r="K13" s="303"/>
      <c r="L13" s="303"/>
      <c r="M13" s="303" t="s">
        <v>125</v>
      </c>
      <c r="N13" s="303"/>
      <c r="O13" s="303"/>
      <c r="P13" s="303"/>
      <c r="Q13" s="303"/>
      <c r="R13" s="303"/>
      <c r="S13" s="303"/>
      <c r="T13" s="303" t="s">
        <v>123</v>
      </c>
      <c r="U13" s="303"/>
      <c r="V13" s="303"/>
      <c r="W13" s="303"/>
      <c r="X13" s="303"/>
      <c r="Y13" s="303"/>
    </row>
    <row r="14" spans="1:25">
      <c r="K14" s="29"/>
      <c r="M14" s="29"/>
      <c r="O14"/>
    </row>
    <row r="15" spans="1:25">
      <c r="K15" s="29"/>
      <c r="M15" s="29"/>
      <c r="O15"/>
    </row>
    <row r="17" spans="1:2" s="38" customFormat="1">
      <c r="A17" s="12" t="s">
        <v>267</v>
      </c>
    </row>
    <row r="18" spans="1:2" s="38" customFormat="1" ht="16.2">
      <c r="B18" s="289" t="s">
        <v>268</v>
      </c>
    </row>
    <row r="19" spans="1:2" s="38" customFormat="1">
      <c r="A19" s="12" t="s">
        <v>269</v>
      </c>
    </row>
    <row r="20" spans="1:2" s="38" customFormat="1">
      <c r="B20" s="290"/>
    </row>
    <row r="21" spans="1:2" s="38" customFormat="1"/>
    <row r="22" spans="1:2" s="38" customFormat="1"/>
    <row r="23" spans="1:2" s="38" customFormat="1"/>
  </sheetData>
  <mergeCells count="32">
    <mergeCell ref="A2:A3"/>
    <mergeCell ref="B2:B3"/>
    <mergeCell ref="F2:F3"/>
    <mergeCell ref="G2:G3"/>
    <mergeCell ref="M2:M3"/>
    <mergeCell ref="H2:I2"/>
    <mergeCell ref="C2:D2"/>
    <mergeCell ref="J2:L2"/>
    <mergeCell ref="E2:E3"/>
    <mergeCell ref="F11:I11"/>
    <mergeCell ref="J11:L11"/>
    <mergeCell ref="N2:N3"/>
    <mergeCell ref="T13:V13"/>
    <mergeCell ref="R2:R3"/>
    <mergeCell ref="O2:Q2"/>
    <mergeCell ref="U2:U3"/>
    <mergeCell ref="W13:Y13"/>
    <mergeCell ref="S2:T2"/>
    <mergeCell ref="B13:E13"/>
    <mergeCell ref="F13:I13"/>
    <mergeCell ref="J13:L13"/>
    <mergeCell ref="M13:S13"/>
    <mergeCell ref="T12:V12"/>
    <mergeCell ref="W12:Y12"/>
    <mergeCell ref="B12:E12"/>
    <mergeCell ref="F12:I12"/>
    <mergeCell ref="J12:L12"/>
    <mergeCell ref="M12:S12"/>
    <mergeCell ref="M11:S11"/>
    <mergeCell ref="T11:V11"/>
    <mergeCell ref="W11:Y11"/>
    <mergeCell ref="B11:E11"/>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K21"/>
  <sheetViews>
    <sheetView showGridLines="0" workbookViewId="0">
      <selection activeCell="E31" sqref="E31"/>
    </sheetView>
  </sheetViews>
  <sheetFormatPr defaultRowHeight="13.2"/>
  <cols>
    <col min="1" max="1" width="3.5546875" style="38" bestFit="1" customWidth="1"/>
    <col min="2" max="2" width="6.5546875" style="38" bestFit="1" customWidth="1"/>
    <col min="3" max="4" width="11.6640625" style="112" bestFit="1" customWidth="1"/>
    <col min="5" max="5" width="18.33203125" style="112" bestFit="1" customWidth="1"/>
    <col min="6" max="7" width="18.44140625" style="38" customWidth="1"/>
    <col min="8" max="8" width="1.5546875" style="38" customWidth="1"/>
    <col min="9" max="9" width="18.33203125" style="38" bestFit="1" customWidth="1"/>
    <col min="10" max="10" width="10.5546875" style="38" bestFit="1" customWidth="1"/>
    <col min="11" max="11" width="34" style="38" customWidth="1"/>
    <col min="12" max="16384" width="8.88671875" style="38"/>
  </cols>
  <sheetData>
    <row r="2" spans="1:11" s="31" customFormat="1" ht="39.6">
      <c r="B2" s="310"/>
      <c r="C2" s="313" t="s">
        <v>195</v>
      </c>
      <c r="D2" s="313"/>
      <c r="E2" s="310" t="s">
        <v>216</v>
      </c>
      <c r="F2" s="130" t="s">
        <v>169</v>
      </c>
      <c r="G2" s="131" t="s">
        <v>192</v>
      </c>
    </row>
    <row r="3" spans="1:11">
      <c r="B3" s="311"/>
      <c r="C3" s="314" t="s">
        <v>75</v>
      </c>
      <c r="D3" s="314" t="s">
        <v>76</v>
      </c>
      <c r="E3" s="311"/>
      <c r="F3" s="113" t="str">
        <f>別紙１!AL5</f>
        <v>-</v>
      </c>
      <c r="G3" s="113" t="str">
        <f>別紙１!AL11</f>
        <v/>
      </c>
    </row>
    <row r="4" spans="1:11" ht="13.8" thickBot="1">
      <c r="B4" s="312"/>
      <c r="C4" s="315"/>
      <c r="D4" s="315"/>
      <c r="E4" s="312"/>
      <c r="F4" s="114" t="e">
        <f>MATCH("o",F5:F21,0)</f>
        <v>#N/A</v>
      </c>
      <c r="G4" s="114" t="e">
        <f>MATCH("o",G5:G21,0)</f>
        <v>#N/A</v>
      </c>
    </row>
    <row r="5" spans="1:11" ht="13.8" thickTop="1">
      <c r="A5" s="38">
        <v>1</v>
      </c>
      <c r="B5" s="115" t="s">
        <v>170</v>
      </c>
      <c r="C5" s="116" t="e">
        <f>EDATE(C6,-$J$13)</f>
        <v>#NUM!</v>
      </c>
      <c r="D5" s="116" t="e">
        <f t="shared" ref="D5:D8" si="0">C6-1</f>
        <v>#NUM!</v>
      </c>
      <c r="E5" s="160" t="e">
        <f t="shared" ref="E5:E21" si="1">SUBSTITUTE(IF(A5=$F$4-1,"確認基準年",IF(OR(A5&lt;$F$4,$G$4&lt;=A5),"",IF(A5=$F$4,"開始年",IF(A5=$G$4-1,"終了年",A5-$F$4+1&amp;"期目")))),"年",CHAR(10)&amp;"事業年度")</f>
        <v>#N/A</v>
      </c>
      <c r="F5" s="117" t="e">
        <f>IF(AND($C5&lt;=F$3,F$3&lt;=$D5),"o","")</f>
        <v>#NUM!</v>
      </c>
      <c r="G5" s="117" t="e">
        <f t="shared" ref="G5" si="2">IF(AND($C5&lt;=G$3,G$3&lt;=$D5),"o","")</f>
        <v>#NUM!</v>
      </c>
    </row>
    <row r="6" spans="1:11">
      <c r="A6" s="38">
        <v>2</v>
      </c>
      <c r="B6" s="118" t="s">
        <v>171</v>
      </c>
      <c r="C6" s="119" t="e">
        <f>EDATE(C7,-$J$13)</f>
        <v>#NUM!</v>
      </c>
      <c r="D6" s="119" t="e">
        <f t="shared" si="0"/>
        <v>#NUM!</v>
      </c>
      <c r="E6" s="161" t="e">
        <f t="shared" si="1"/>
        <v>#N/A</v>
      </c>
      <c r="F6" s="120" t="e">
        <f t="shared" ref="F6:G21" si="3">IF(AND($C6&lt;=F$3,F$3&lt;=$D6),"o","")</f>
        <v>#NUM!</v>
      </c>
      <c r="G6" s="120" t="e">
        <f t="shared" si="3"/>
        <v>#NUM!</v>
      </c>
    </row>
    <row r="7" spans="1:11">
      <c r="A7" s="38">
        <v>3</v>
      </c>
      <c r="B7" s="118" t="s">
        <v>172</v>
      </c>
      <c r="C7" s="119" t="e">
        <f>EDATE(C8,-$J$13)</f>
        <v>#NUM!</v>
      </c>
      <c r="D7" s="119" t="e">
        <f t="shared" si="0"/>
        <v>#NUM!</v>
      </c>
      <c r="E7" s="161" t="e">
        <f t="shared" si="1"/>
        <v>#N/A</v>
      </c>
      <c r="F7" s="120" t="e">
        <f t="shared" si="3"/>
        <v>#NUM!</v>
      </c>
      <c r="G7" s="120" t="e">
        <f t="shared" si="3"/>
        <v>#NUM!</v>
      </c>
    </row>
    <row r="8" spans="1:11" ht="13.8" thickBot="1">
      <c r="A8" s="38">
        <v>4</v>
      </c>
      <c r="B8" s="121" t="s">
        <v>173</v>
      </c>
      <c r="C8" s="122" t="e">
        <f>EDATE(C9,-$J$13)</f>
        <v>#NUM!</v>
      </c>
      <c r="D8" s="122" t="e">
        <f t="shared" si="0"/>
        <v>#NUM!</v>
      </c>
      <c r="E8" s="162" t="e">
        <f t="shared" si="1"/>
        <v>#N/A</v>
      </c>
      <c r="F8" s="123" t="e">
        <f t="shared" si="3"/>
        <v>#NUM!</v>
      </c>
      <c r="G8" s="123" t="e">
        <f t="shared" si="3"/>
        <v>#NUM!</v>
      </c>
    </row>
    <row r="9" spans="1:11" ht="13.8" thickBot="1">
      <c r="A9" s="38">
        <v>5</v>
      </c>
      <c r="B9" s="124" t="s">
        <v>174</v>
      </c>
      <c r="C9" s="125" t="e">
        <f>DATE(別紙１!W6,別紙１!J16,別紙１!L16)</f>
        <v>#NUM!</v>
      </c>
      <c r="D9" s="125" t="e">
        <f>IF(C9&gt;J11,IF(J12="o",EDATE(J11,12),EDATE(J11+1,12)-1),J11)</f>
        <v>#NUM!</v>
      </c>
      <c r="E9" s="163" t="e">
        <f t="shared" si="1"/>
        <v>#N/A</v>
      </c>
      <c r="F9" s="126" t="e">
        <f t="shared" si="3"/>
        <v>#NUM!</v>
      </c>
      <c r="G9" s="127" t="e">
        <f t="shared" si="3"/>
        <v>#NUM!</v>
      </c>
      <c r="H9" s="316" t="s">
        <v>191</v>
      </c>
      <c r="I9" s="317"/>
      <c r="J9" s="317"/>
      <c r="K9" s="317"/>
    </row>
    <row r="10" spans="1:11">
      <c r="A10" s="38">
        <v>6</v>
      </c>
      <c r="B10" s="115" t="s">
        <v>175</v>
      </c>
      <c r="C10" s="116" t="e">
        <f t="shared" ref="C10:C21" si="4">D9+1</f>
        <v>#NUM!</v>
      </c>
      <c r="D10" s="116" t="e">
        <f t="shared" ref="D10:D21" si="5">EDATE(D9+1,$J$13)-1</f>
        <v>#NUM!</v>
      </c>
      <c r="E10" s="160" t="e">
        <f t="shared" si="1"/>
        <v>#N/A</v>
      </c>
      <c r="F10" s="117" t="e">
        <f t="shared" si="3"/>
        <v>#NUM!</v>
      </c>
      <c r="G10" s="117" t="e">
        <f t="shared" si="3"/>
        <v>#NUM!</v>
      </c>
      <c r="I10" s="38" t="s">
        <v>176</v>
      </c>
    </row>
    <row r="11" spans="1:11">
      <c r="A11" s="38">
        <v>7</v>
      </c>
      <c r="B11" s="118" t="s">
        <v>177</v>
      </c>
      <c r="C11" s="119" t="e">
        <f t="shared" si="4"/>
        <v>#NUM!</v>
      </c>
      <c r="D11" s="119" t="e">
        <f t="shared" si="5"/>
        <v>#NUM!</v>
      </c>
      <c r="E11" s="161" t="e">
        <f t="shared" si="1"/>
        <v>#N/A</v>
      </c>
      <c r="F11" s="120" t="e">
        <f t="shared" si="3"/>
        <v>#NUM!</v>
      </c>
      <c r="G11" s="120" t="e">
        <f t="shared" si="3"/>
        <v>#NUM!</v>
      </c>
      <c r="I11" s="128" t="s">
        <v>178</v>
      </c>
      <c r="J11" s="119" t="e">
        <f>DATE(別紙１!W6,別紙１!O16,別紙１!Q16)</f>
        <v>#NUM!</v>
      </c>
    </row>
    <row r="12" spans="1:11">
      <c r="A12" s="38">
        <v>8</v>
      </c>
      <c r="B12" s="118" t="s">
        <v>179</v>
      </c>
      <c r="C12" s="119" t="e">
        <f t="shared" si="4"/>
        <v>#NUM!</v>
      </c>
      <c r="D12" s="119" t="e">
        <f t="shared" si="5"/>
        <v>#NUM!</v>
      </c>
      <c r="E12" s="161" t="e">
        <f t="shared" si="1"/>
        <v>#N/A</v>
      </c>
      <c r="F12" s="120" t="e">
        <f t="shared" si="3"/>
        <v>#NUM!</v>
      </c>
      <c r="G12" s="120" t="e">
        <f t="shared" si="3"/>
        <v>#NUM!</v>
      </c>
      <c r="I12" s="128" t="s">
        <v>180</v>
      </c>
      <c r="J12" s="129" t="e">
        <f>IF(TEXT(J11+1,"mmdd")="0229","o","x")</f>
        <v>#NUM!</v>
      </c>
    </row>
    <row r="13" spans="1:11">
      <c r="A13" s="38">
        <v>9</v>
      </c>
      <c r="B13" s="118" t="s">
        <v>181</v>
      </c>
      <c r="C13" s="119" t="e">
        <f t="shared" si="4"/>
        <v>#NUM!</v>
      </c>
      <c r="D13" s="119" t="e">
        <f t="shared" si="5"/>
        <v>#NUM!</v>
      </c>
      <c r="E13" s="161" t="e">
        <f t="shared" si="1"/>
        <v>#N/A</v>
      </c>
      <c r="F13" s="120" t="e">
        <f t="shared" si="3"/>
        <v>#NUM!</v>
      </c>
      <c r="G13" s="120" t="e">
        <f t="shared" si="3"/>
        <v>#NUM!</v>
      </c>
      <c r="I13" s="128" t="s">
        <v>182</v>
      </c>
      <c r="J13" s="129" t="e">
        <f>DATEDIF(C9,D9+1,"M")</f>
        <v>#NUM!</v>
      </c>
    </row>
    <row r="14" spans="1:11">
      <c r="A14" s="38">
        <v>10</v>
      </c>
      <c r="B14" s="118" t="s">
        <v>183</v>
      </c>
      <c r="C14" s="119" t="e">
        <f t="shared" si="4"/>
        <v>#NUM!</v>
      </c>
      <c r="D14" s="119" t="e">
        <f t="shared" si="5"/>
        <v>#NUM!</v>
      </c>
      <c r="E14" s="161" t="e">
        <f t="shared" si="1"/>
        <v>#N/A</v>
      </c>
      <c r="F14" s="120" t="e">
        <f t="shared" si="3"/>
        <v>#NUM!</v>
      </c>
      <c r="G14" s="120" t="e">
        <f t="shared" si="3"/>
        <v>#NUM!</v>
      </c>
      <c r="J14" s="112"/>
    </row>
    <row r="15" spans="1:11">
      <c r="A15" s="38">
        <v>11</v>
      </c>
      <c r="B15" s="118" t="s">
        <v>184</v>
      </c>
      <c r="C15" s="119" t="e">
        <f>D14+1</f>
        <v>#NUM!</v>
      </c>
      <c r="D15" s="119" t="e">
        <f>EDATE(D14+1,$J$13)-1</f>
        <v>#NUM!</v>
      </c>
      <c r="E15" s="161" t="e">
        <f t="shared" si="1"/>
        <v>#N/A</v>
      </c>
      <c r="F15" s="120" t="e">
        <f t="shared" si="3"/>
        <v>#NUM!</v>
      </c>
      <c r="G15" s="120" t="e">
        <f t="shared" si="3"/>
        <v>#NUM!</v>
      </c>
    </row>
    <row r="16" spans="1:11">
      <c r="A16" s="38">
        <v>12</v>
      </c>
      <c r="B16" s="118" t="s">
        <v>185</v>
      </c>
      <c r="C16" s="119" t="e">
        <f t="shared" si="4"/>
        <v>#NUM!</v>
      </c>
      <c r="D16" s="119" t="e">
        <f t="shared" si="5"/>
        <v>#NUM!</v>
      </c>
      <c r="E16" s="161" t="e">
        <f t="shared" si="1"/>
        <v>#N/A</v>
      </c>
      <c r="F16" s="120" t="e">
        <f t="shared" si="3"/>
        <v>#NUM!</v>
      </c>
      <c r="G16" s="120" t="e">
        <f t="shared" si="3"/>
        <v>#NUM!</v>
      </c>
    </row>
    <row r="17" spans="1:7">
      <c r="A17" s="38">
        <v>13</v>
      </c>
      <c r="B17" s="118" t="s">
        <v>186</v>
      </c>
      <c r="C17" s="119" t="e">
        <f t="shared" si="4"/>
        <v>#NUM!</v>
      </c>
      <c r="D17" s="119" t="e">
        <f t="shared" si="5"/>
        <v>#NUM!</v>
      </c>
      <c r="E17" s="161" t="e">
        <f t="shared" si="1"/>
        <v>#N/A</v>
      </c>
      <c r="F17" s="120" t="e">
        <f t="shared" si="3"/>
        <v>#NUM!</v>
      </c>
      <c r="G17" s="120" t="e">
        <f t="shared" si="3"/>
        <v>#NUM!</v>
      </c>
    </row>
    <row r="18" spans="1:7">
      <c r="A18" s="38">
        <v>14</v>
      </c>
      <c r="B18" s="118" t="s">
        <v>187</v>
      </c>
      <c r="C18" s="119" t="e">
        <f t="shared" si="4"/>
        <v>#NUM!</v>
      </c>
      <c r="D18" s="119" t="e">
        <f t="shared" si="5"/>
        <v>#NUM!</v>
      </c>
      <c r="E18" s="161" t="e">
        <f t="shared" si="1"/>
        <v>#N/A</v>
      </c>
      <c r="F18" s="120" t="e">
        <f t="shared" si="3"/>
        <v>#NUM!</v>
      </c>
      <c r="G18" s="120" t="e">
        <f t="shared" si="3"/>
        <v>#NUM!</v>
      </c>
    </row>
    <row r="19" spans="1:7">
      <c r="A19" s="38">
        <v>15</v>
      </c>
      <c r="B19" s="118" t="s">
        <v>188</v>
      </c>
      <c r="C19" s="119" t="e">
        <f t="shared" si="4"/>
        <v>#NUM!</v>
      </c>
      <c r="D19" s="119" t="e">
        <f t="shared" si="5"/>
        <v>#NUM!</v>
      </c>
      <c r="E19" s="161" t="e">
        <f t="shared" si="1"/>
        <v>#N/A</v>
      </c>
      <c r="F19" s="120" t="e">
        <f t="shared" si="3"/>
        <v>#NUM!</v>
      </c>
      <c r="G19" s="120" t="e">
        <f t="shared" si="3"/>
        <v>#NUM!</v>
      </c>
    </row>
    <row r="20" spans="1:7">
      <c r="A20" s="38">
        <v>16</v>
      </c>
      <c r="B20" s="118" t="s">
        <v>189</v>
      </c>
      <c r="C20" s="119" t="e">
        <f t="shared" si="4"/>
        <v>#NUM!</v>
      </c>
      <c r="D20" s="119" t="e">
        <f t="shared" si="5"/>
        <v>#NUM!</v>
      </c>
      <c r="E20" s="161" t="e">
        <f t="shared" si="1"/>
        <v>#N/A</v>
      </c>
      <c r="F20" s="120" t="e">
        <f t="shared" si="3"/>
        <v>#NUM!</v>
      </c>
      <c r="G20" s="120" t="e">
        <f t="shared" si="3"/>
        <v>#NUM!</v>
      </c>
    </row>
    <row r="21" spans="1:7">
      <c r="A21" s="38">
        <v>17</v>
      </c>
      <c r="B21" s="118" t="s">
        <v>190</v>
      </c>
      <c r="C21" s="119" t="e">
        <f t="shared" si="4"/>
        <v>#NUM!</v>
      </c>
      <c r="D21" s="119" t="e">
        <f t="shared" si="5"/>
        <v>#NUM!</v>
      </c>
      <c r="E21" s="161" t="e">
        <f t="shared" si="1"/>
        <v>#N/A</v>
      </c>
      <c r="F21" s="120" t="e">
        <f t="shared" si="3"/>
        <v>#NUM!</v>
      </c>
      <c r="G21" s="120" t="e">
        <f t="shared" si="3"/>
        <v>#NUM!</v>
      </c>
    </row>
  </sheetData>
  <mergeCells count="6">
    <mergeCell ref="B2:B4"/>
    <mergeCell ref="C2:D2"/>
    <mergeCell ref="C3:C4"/>
    <mergeCell ref="D3:D4"/>
    <mergeCell ref="H9:K9"/>
    <mergeCell ref="E2:E4"/>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4"/>
  <sheetViews>
    <sheetView showGridLines="0" tabSelected="1" zoomScaleNormal="100" workbookViewId="0">
      <selection activeCell="F4" sqref="F4:L4"/>
    </sheetView>
  </sheetViews>
  <sheetFormatPr defaultColWidth="4.44140625" defaultRowHeight="18" customHeight="1"/>
  <sheetData>
    <row r="1" spans="1:12" ht="18" customHeight="1">
      <c r="A1" s="12" t="s">
        <v>258</v>
      </c>
    </row>
    <row r="3" spans="1:12" s="38" customFormat="1" ht="18" customHeight="1">
      <c r="B3" s="38" t="s">
        <v>250</v>
      </c>
    </row>
    <row r="4" spans="1:12" s="38" customFormat="1" ht="18" customHeight="1">
      <c r="E4" s="183" t="s">
        <v>251</v>
      </c>
      <c r="F4" s="318"/>
      <c r="G4" s="319"/>
      <c r="H4" s="319"/>
      <c r="I4" s="319"/>
      <c r="J4" s="319"/>
      <c r="K4" s="319"/>
      <c r="L4" s="320"/>
    </row>
    <row r="5" spans="1:12" s="38" customFormat="1" ht="18" customHeight="1"/>
    <row r="6" spans="1:12" s="38" customFormat="1" ht="18" customHeight="1">
      <c r="B6" s="38" t="s">
        <v>252</v>
      </c>
    </row>
    <row r="7" spans="1:12" ht="18" customHeight="1">
      <c r="A7" s="38"/>
      <c r="C7" s="321" t="str">
        <f ca="1">HYPERLINK("#"&amp;CELL("address",別紙１!$A$5),"別紙１シートへ（クリックで移動します。）")</f>
        <v>別紙１シートへ（クリックで移動します。）</v>
      </c>
      <c r="D7" s="321"/>
      <c r="E7" s="321"/>
      <c r="F7" s="321"/>
      <c r="G7" s="321"/>
      <c r="H7" s="321"/>
      <c r="I7" s="321"/>
      <c r="J7" s="321"/>
    </row>
    <row r="8" spans="1:12" ht="18" customHeight="1">
      <c r="B8" s="38" t="s">
        <v>253</v>
      </c>
    </row>
    <row r="9" spans="1:12" ht="18" customHeight="1">
      <c r="C9" s="321" t="str">
        <f ca="1">HYPERLINK("#"&amp;CELL("address",別紙１!$A$50),"確認を受ける要件欄へ（クリックで移動します。）")</f>
        <v>確認を受ける要件欄へ（クリックで移動します。）</v>
      </c>
      <c r="D9" s="321"/>
      <c r="E9" s="321"/>
      <c r="F9" s="321"/>
      <c r="G9" s="321"/>
      <c r="H9" s="321"/>
      <c r="I9" s="321"/>
      <c r="J9" s="321"/>
      <c r="K9" s="321"/>
      <c r="L9" s="321"/>
    </row>
    <row r="10" spans="1:12" ht="18" customHeight="1">
      <c r="B10" s="38" t="s">
        <v>254</v>
      </c>
    </row>
    <row r="11" spans="1:12" s="38" customFormat="1" ht="18" customHeight="1">
      <c r="C11" s="321" t="str">
        <f ca="1">HYPERLINK("#"&amp;CELL("address",かがみ!$A$5),"かがみシートへ（クリックで移動します。）")</f>
        <v>かがみシートへ（クリックで移動します。）</v>
      </c>
      <c r="D11" s="321"/>
      <c r="E11" s="321"/>
      <c r="F11" s="321"/>
      <c r="G11" s="321"/>
      <c r="H11" s="321"/>
      <c r="I11" s="321"/>
      <c r="J11" s="321"/>
    </row>
    <row r="12" spans="1:12" ht="18" customHeight="1">
      <c r="B12" s="38" t="s">
        <v>255</v>
      </c>
    </row>
    <row r="13" spans="1:12" ht="18" customHeight="1">
      <c r="B13" s="38" t="s">
        <v>256</v>
      </c>
    </row>
    <row r="14" spans="1:12" ht="18" customHeight="1">
      <c r="C14" s="321" t="str">
        <f ca="1">HYPERLINK("#"&amp;CELL("address",チェックリスト!A3),"チェックリストシートへ（クリックで移動します。）")</f>
        <v>チェックリストシートへ（クリックで移動します。）</v>
      </c>
      <c r="D14" s="321"/>
      <c r="E14" s="321"/>
      <c r="F14" s="321"/>
      <c r="G14" s="321"/>
      <c r="H14" s="321"/>
      <c r="I14" s="321"/>
      <c r="J14" s="321"/>
      <c r="K14" s="321"/>
    </row>
  </sheetData>
  <sheetProtection algorithmName="SHA-512" hashValue="Z5p5+K0V3m84vNfJoRKn81L+g8fYPf60Yom8IdPR8xkFqrsJXPHuGEU+y+CqMQ/VhQS1Stb2460nVuWujeh0dQ==" saltValue="FsM9UkQz/I3BCdCqKrZG3A==" spinCount="100000" sheet="1" objects="1" scenarios="1"/>
  <mergeCells count="5">
    <mergeCell ref="F4:L4"/>
    <mergeCell ref="C7:J7"/>
    <mergeCell ref="C9:L9"/>
    <mergeCell ref="C11:J11"/>
    <mergeCell ref="C14:K14"/>
  </mergeCells>
  <phoneticPr fontId="3"/>
  <pageMargins left="0.7" right="0.7" top="0.75" bottom="0.75" header="0.3" footer="0.3"/>
  <pageSetup paperSize="9" scale="9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貼付シート!$B$12:$B$13</xm:f>
          </x14:formula1>
          <xm:sqref>F4:L4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C30"/>
  <sheetViews>
    <sheetView showGridLines="0" zoomScale="85" zoomScaleNormal="85" zoomScaleSheetLayoutView="100" zoomScalePageLayoutView="85" workbookViewId="0">
      <pane ySplit="2" topLeftCell="A3" activePane="bottomLeft" state="frozen"/>
      <selection activeCell="F13" sqref="A13:AE16"/>
      <selection pane="bottomLeft" activeCell="A3" sqref="A3"/>
    </sheetView>
  </sheetViews>
  <sheetFormatPr defaultColWidth="3.21875" defaultRowHeight="18" customHeight="1"/>
  <cols>
    <col min="1" max="28" width="3.21875" style="291"/>
    <col min="29" max="29" width="0" style="291" hidden="1" customWidth="1"/>
    <col min="30" max="16384" width="3.21875" style="291"/>
  </cols>
  <sheetData>
    <row r="1" spans="1:29" ht="30" customHeight="1">
      <c r="B1" s="70" t="s">
        <v>246</v>
      </c>
    </row>
    <row r="2" spans="1:29" ht="15" customHeight="1"/>
    <row r="3" spans="1:29" s="292" customFormat="1" ht="18" customHeight="1">
      <c r="A3" s="15"/>
      <c r="B3" s="16"/>
      <c r="C3" s="16"/>
      <c r="D3" s="16"/>
      <c r="E3" s="16"/>
      <c r="F3" s="16"/>
      <c r="G3" s="16"/>
      <c r="H3" s="16"/>
      <c r="I3" s="16"/>
      <c r="J3" s="17"/>
      <c r="K3" s="17"/>
      <c r="L3" s="17"/>
      <c r="M3" s="17"/>
      <c r="N3" s="17"/>
      <c r="O3" s="17"/>
      <c r="P3" s="18"/>
      <c r="Q3" s="18"/>
      <c r="R3" s="18"/>
      <c r="S3" s="18"/>
      <c r="T3" s="18"/>
      <c r="U3" s="18"/>
      <c r="V3" s="18"/>
      <c r="W3" s="18"/>
      <c r="X3" s="18"/>
      <c r="Y3" s="18"/>
      <c r="Z3" s="18"/>
      <c r="AA3" s="18"/>
    </row>
    <row r="4" spans="1:29" s="292" customFormat="1" ht="18" customHeight="1">
      <c r="A4" s="19"/>
      <c r="B4" s="17"/>
      <c r="C4" s="17"/>
      <c r="D4" s="17"/>
      <c r="E4" s="17"/>
      <c r="F4" s="17"/>
      <c r="G4" s="17"/>
      <c r="H4" s="17"/>
      <c r="I4" s="17"/>
      <c r="J4" s="17"/>
      <c r="K4" s="17"/>
      <c r="L4" s="17"/>
      <c r="M4" s="17"/>
      <c r="N4" s="17"/>
      <c r="O4" s="17"/>
      <c r="P4" s="18"/>
      <c r="Q4" s="18"/>
      <c r="R4" s="18"/>
      <c r="S4" s="18"/>
      <c r="T4" s="18"/>
      <c r="U4" s="18"/>
      <c r="V4" s="18"/>
      <c r="W4" s="18"/>
      <c r="X4" s="18"/>
      <c r="Y4" s="18"/>
      <c r="Z4" s="18"/>
      <c r="AA4" s="18"/>
    </row>
    <row r="5" spans="1:29" s="292" customFormat="1" ht="18" customHeight="1">
      <c r="A5" s="17"/>
      <c r="B5" s="20"/>
      <c r="C5" s="323" t="str">
        <f>IFERROR(LEFT(AC5,36),"主務大臣が定める基準に係る確認申請書")</f>
        <v>主務大臣が定める基準に係る確認申請書</v>
      </c>
      <c r="D5" s="323"/>
      <c r="E5" s="323"/>
      <c r="F5" s="323"/>
      <c r="G5" s="323"/>
      <c r="H5" s="323"/>
      <c r="I5" s="323"/>
      <c r="J5" s="323"/>
      <c r="K5" s="323"/>
      <c r="L5" s="323"/>
      <c r="M5" s="323"/>
      <c r="N5" s="323"/>
      <c r="O5" s="323"/>
      <c r="P5" s="323"/>
      <c r="Q5" s="323"/>
      <c r="R5" s="323"/>
      <c r="S5" s="323"/>
      <c r="T5" s="323"/>
      <c r="U5" s="323"/>
      <c r="V5" s="323"/>
      <c r="W5" s="323"/>
      <c r="X5" s="323"/>
      <c r="Y5" s="323"/>
      <c r="Z5" s="18"/>
      <c r="AA5" s="18"/>
      <c r="AC5" s="292" t="e">
        <f>"沖縄振興特別措置法"&amp;貼付シート!C9&amp;"の規定に基づく"&amp;貼付シート!D9&amp;"に特に資するものとして主務大臣が定める基準に係る確認申請書"</f>
        <v>#VALUE!</v>
      </c>
    </row>
    <row r="6" spans="1:29" s="292" customFormat="1" ht="18" customHeight="1">
      <c r="A6" s="17"/>
      <c r="B6" s="20"/>
      <c r="C6" s="323" t="str">
        <f>IFERROR(MID($AC$5,37,36),"")</f>
        <v/>
      </c>
      <c r="D6" s="323"/>
      <c r="E6" s="323"/>
      <c r="F6" s="323"/>
      <c r="G6" s="323"/>
      <c r="H6" s="323"/>
      <c r="I6" s="323"/>
      <c r="J6" s="323"/>
      <c r="K6" s="323"/>
      <c r="L6" s="323"/>
      <c r="M6" s="323"/>
      <c r="N6" s="323"/>
      <c r="O6" s="323"/>
      <c r="P6" s="323"/>
      <c r="Q6" s="323"/>
      <c r="R6" s="323"/>
      <c r="S6" s="323"/>
      <c r="T6" s="323"/>
      <c r="U6" s="323"/>
      <c r="V6" s="323"/>
      <c r="W6" s="323"/>
      <c r="X6" s="323"/>
      <c r="Y6" s="323"/>
      <c r="Z6" s="18"/>
      <c r="AA6" s="18"/>
    </row>
    <row r="7" spans="1:29" s="292" customFormat="1" ht="18" customHeight="1">
      <c r="A7" s="16"/>
      <c r="B7" s="17"/>
      <c r="C7" s="323" t="str">
        <f>IFERROR(MID($AC$5,73,36),"")</f>
        <v/>
      </c>
      <c r="D7" s="323"/>
      <c r="E7" s="323"/>
      <c r="F7" s="323"/>
      <c r="G7" s="323"/>
      <c r="H7" s="323"/>
      <c r="I7" s="323"/>
      <c r="J7" s="323"/>
      <c r="K7" s="323"/>
      <c r="L7" s="323"/>
      <c r="M7" s="323"/>
      <c r="N7" s="323"/>
      <c r="O7" s="323"/>
      <c r="P7" s="323"/>
      <c r="Q7" s="323"/>
      <c r="R7" s="323"/>
      <c r="S7" s="323"/>
      <c r="T7" s="323"/>
      <c r="U7" s="323"/>
      <c r="V7" s="323"/>
      <c r="W7" s="323"/>
      <c r="X7" s="323"/>
      <c r="Y7" s="323"/>
      <c r="Z7" s="18"/>
      <c r="AA7" s="18"/>
    </row>
    <row r="8" spans="1:29" s="292" customFormat="1" ht="18" customHeight="1">
      <c r="A8" s="16"/>
      <c r="B8" s="17"/>
      <c r="C8" s="39"/>
      <c r="D8" s="39"/>
      <c r="E8" s="39"/>
      <c r="F8" s="39"/>
      <c r="G8" s="39"/>
      <c r="H8" s="39"/>
      <c r="I8" s="39"/>
      <c r="J8" s="39"/>
      <c r="K8" s="39"/>
      <c r="L8" s="39"/>
      <c r="M8" s="39"/>
      <c r="N8" s="39"/>
      <c r="O8" s="39"/>
      <c r="P8" s="39"/>
      <c r="Q8" s="39"/>
      <c r="R8" s="39"/>
      <c r="S8" s="39"/>
      <c r="T8" s="39"/>
      <c r="U8" s="39"/>
      <c r="V8" s="39"/>
      <c r="W8" s="39"/>
      <c r="X8" s="39"/>
      <c r="Y8" s="39"/>
      <c r="Z8" s="18"/>
      <c r="AA8" s="18"/>
    </row>
    <row r="9" spans="1:29" s="293" customFormat="1" ht="18" customHeight="1">
      <c r="A9" s="17"/>
      <c r="B9" s="17"/>
      <c r="C9" s="17"/>
      <c r="D9" s="17"/>
      <c r="E9" s="17"/>
      <c r="F9" s="17"/>
      <c r="G9" s="17"/>
      <c r="H9" s="17"/>
      <c r="I9" s="17"/>
      <c r="J9" s="17"/>
      <c r="K9" s="17"/>
      <c r="L9" s="17"/>
      <c r="M9" s="17"/>
      <c r="N9" s="17"/>
      <c r="O9" s="17"/>
      <c r="P9" s="17"/>
      <c r="Q9" s="21" t="s">
        <v>6</v>
      </c>
      <c r="R9" s="322" t="str">
        <f>IF(別紙１!AL5="-","",TEXT(別紙１!AL5,"e"))</f>
        <v/>
      </c>
      <c r="S9" s="322"/>
      <c r="T9" s="22" t="s">
        <v>5</v>
      </c>
      <c r="U9" s="322" t="str">
        <f>IF(別紙１!AL5="-","",別紙１!AA6)</f>
        <v/>
      </c>
      <c r="V9" s="322"/>
      <c r="W9" s="22" t="s">
        <v>4</v>
      </c>
      <c r="X9" s="322" t="str">
        <f>IF(別紙１!AL5="-","",別紙１!AD6)</f>
        <v/>
      </c>
      <c r="Y9" s="322"/>
      <c r="Z9" s="22" t="s">
        <v>3</v>
      </c>
      <c r="AA9" s="17"/>
    </row>
    <row r="10" spans="1:29" s="292" customFormat="1" ht="18" customHeight="1">
      <c r="A10" s="23"/>
      <c r="B10" s="17"/>
      <c r="C10" s="17"/>
      <c r="D10" s="17"/>
      <c r="E10" s="17"/>
      <c r="F10" s="17"/>
      <c r="G10" s="17"/>
      <c r="H10" s="17"/>
      <c r="I10" s="17"/>
      <c r="J10" s="17"/>
      <c r="K10" s="17"/>
      <c r="L10" s="17"/>
      <c r="M10" s="17"/>
      <c r="N10" s="17"/>
      <c r="O10" s="17"/>
      <c r="P10" s="18"/>
      <c r="Q10" s="18"/>
      <c r="R10" s="18"/>
      <c r="S10" s="18"/>
      <c r="T10" s="18"/>
      <c r="U10" s="18"/>
      <c r="V10" s="18"/>
      <c r="W10" s="18"/>
      <c r="X10" s="18"/>
      <c r="Y10" s="18"/>
      <c r="Z10" s="18"/>
      <c r="AA10" s="18"/>
    </row>
    <row r="11" spans="1:29" s="292" customFormat="1" ht="18" customHeight="1">
      <c r="A11" s="17"/>
      <c r="B11" s="324" t="s">
        <v>131</v>
      </c>
      <c r="C11" s="324"/>
      <c r="D11" s="324"/>
      <c r="E11" s="324"/>
      <c r="F11" s="324"/>
      <c r="G11" s="15" t="s">
        <v>132</v>
      </c>
      <c r="H11" s="17"/>
      <c r="I11" s="17"/>
      <c r="J11" s="17"/>
      <c r="K11" s="17"/>
      <c r="L11" s="17"/>
      <c r="M11" s="17"/>
      <c r="N11" s="17"/>
      <c r="O11" s="17"/>
      <c r="P11" s="18"/>
      <c r="Q11" s="18"/>
      <c r="R11" s="18"/>
      <c r="S11" s="18"/>
      <c r="T11" s="18"/>
      <c r="U11" s="18"/>
      <c r="V11" s="18"/>
      <c r="W11" s="18"/>
      <c r="X11" s="18"/>
      <c r="Y11" s="18"/>
      <c r="Z11" s="18"/>
      <c r="AA11" s="18"/>
    </row>
    <row r="12" spans="1:29" s="292" customFormat="1" ht="18" customHeight="1">
      <c r="A12" s="17"/>
      <c r="B12" s="324" t="str">
        <f>IFERROR(貼付シート!E9,"")</f>
        <v/>
      </c>
      <c r="C12" s="324"/>
      <c r="D12" s="324"/>
      <c r="E12" s="324"/>
      <c r="F12" s="324"/>
      <c r="G12" s="15" t="str">
        <f>IF(B12="","","　殿")</f>
        <v/>
      </c>
      <c r="H12" s="17"/>
      <c r="I12" s="17"/>
      <c r="J12" s="17"/>
      <c r="K12" s="17"/>
      <c r="L12" s="17"/>
      <c r="M12" s="17"/>
      <c r="N12" s="17"/>
      <c r="O12" s="17"/>
      <c r="P12" s="18"/>
      <c r="Q12" s="18"/>
      <c r="R12" s="18"/>
      <c r="S12" s="18"/>
      <c r="T12" s="18"/>
      <c r="U12" s="18"/>
      <c r="V12" s="18"/>
      <c r="W12" s="18"/>
      <c r="X12" s="18"/>
      <c r="Y12" s="18"/>
      <c r="Z12" s="18"/>
      <c r="AA12" s="18"/>
    </row>
    <row r="13" spans="1:29" s="292" customFormat="1" ht="18" customHeight="1">
      <c r="A13" s="23"/>
      <c r="B13" s="324" t="str">
        <f>IFERROR(貼付シート!F9,"")</f>
        <v/>
      </c>
      <c r="C13" s="324"/>
      <c r="D13" s="324"/>
      <c r="E13" s="324"/>
      <c r="F13" s="324"/>
      <c r="G13" s="15" t="str">
        <f>IF(B13="","","　殿")</f>
        <v/>
      </c>
      <c r="H13" s="17"/>
      <c r="I13" s="17"/>
      <c r="J13" s="17"/>
      <c r="K13" s="17"/>
      <c r="L13" s="17"/>
      <c r="M13" s="17"/>
      <c r="N13" s="17"/>
      <c r="O13" s="17"/>
      <c r="P13" s="18"/>
      <c r="Q13" s="18"/>
      <c r="R13" s="18"/>
      <c r="S13" s="18"/>
      <c r="T13" s="18"/>
      <c r="U13" s="18"/>
      <c r="V13" s="18"/>
      <c r="W13" s="18"/>
      <c r="X13" s="18"/>
      <c r="Y13" s="18"/>
      <c r="Z13" s="18"/>
      <c r="AA13" s="18"/>
    </row>
    <row r="14" spans="1:29" s="292" customFormat="1" ht="18" customHeight="1">
      <c r="A14" s="17"/>
      <c r="B14" s="17"/>
      <c r="C14" s="17"/>
      <c r="D14" s="17"/>
      <c r="E14" s="17"/>
      <c r="F14" s="18"/>
      <c r="G14" s="24"/>
      <c r="H14" s="18"/>
      <c r="I14" s="18"/>
      <c r="J14" s="18"/>
      <c r="K14" s="18"/>
      <c r="L14" s="324" t="s">
        <v>7</v>
      </c>
      <c r="M14" s="324"/>
      <c r="N14" s="324"/>
      <c r="O14" s="324"/>
      <c r="P14" s="324"/>
      <c r="Q14" s="18"/>
      <c r="R14" s="323" t="str">
        <f>別紙１!J12&amp;""</f>
        <v/>
      </c>
      <c r="S14" s="323"/>
      <c r="T14" s="323"/>
      <c r="U14" s="323"/>
      <c r="V14" s="323"/>
      <c r="W14" s="323"/>
      <c r="X14" s="323"/>
      <c r="Y14" s="323"/>
      <c r="Z14" s="323"/>
      <c r="AA14" s="323"/>
    </row>
    <row r="15" spans="1:29" s="292" customFormat="1" ht="18" customHeight="1">
      <c r="A15" s="17"/>
      <c r="B15" s="17"/>
      <c r="C15" s="17"/>
      <c r="D15" s="17"/>
      <c r="E15" s="17"/>
      <c r="F15" s="18"/>
      <c r="G15" s="24"/>
      <c r="H15" s="18"/>
      <c r="I15" s="18"/>
      <c r="J15" s="18"/>
      <c r="K15" s="18"/>
      <c r="L15" s="324" t="s">
        <v>205</v>
      </c>
      <c r="M15" s="324"/>
      <c r="N15" s="324"/>
      <c r="O15" s="324"/>
      <c r="P15" s="324"/>
      <c r="Q15" s="18"/>
      <c r="R15" s="323" t="str">
        <f>別紙１!J13&amp;""</f>
        <v/>
      </c>
      <c r="S15" s="323"/>
      <c r="T15" s="323"/>
      <c r="U15" s="323"/>
      <c r="V15" s="323"/>
      <c r="W15" s="323"/>
      <c r="X15" s="323"/>
      <c r="Y15" s="323"/>
      <c r="Z15" s="323"/>
      <c r="AA15" s="323"/>
    </row>
    <row r="16" spans="1:29" s="292" customFormat="1" ht="18" customHeight="1">
      <c r="A16" s="17"/>
      <c r="B16" s="17"/>
      <c r="C16" s="17"/>
      <c r="D16" s="17"/>
      <c r="E16" s="17"/>
      <c r="F16" s="18"/>
      <c r="G16" s="24"/>
      <c r="H16" s="18"/>
      <c r="I16" s="18"/>
      <c r="J16" s="18"/>
      <c r="K16" s="18"/>
      <c r="L16" s="324" t="s">
        <v>0</v>
      </c>
      <c r="M16" s="324"/>
      <c r="N16" s="324"/>
      <c r="O16" s="324"/>
      <c r="P16" s="324"/>
      <c r="Q16" s="18"/>
      <c r="R16" s="323" t="str">
        <f>別紙１!J14&amp;""</f>
        <v/>
      </c>
      <c r="S16" s="323"/>
      <c r="T16" s="323"/>
      <c r="U16" s="323"/>
      <c r="V16" s="323"/>
      <c r="W16" s="323"/>
      <c r="X16" s="323"/>
      <c r="Y16" s="323"/>
      <c r="Z16" s="323"/>
      <c r="AA16" s="323"/>
    </row>
    <row r="17" spans="1:27" s="292" customFormat="1" ht="18" customHeight="1">
      <c r="A17" s="25"/>
      <c r="B17" s="17"/>
      <c r="C17" s="17"/>
      <c r="D17" s="17"/>
      <c r="E17" s="17"/>
      <c r="F17" s="17"/>
      <c r="G17" s="17"/>
      <c r="H17" s="17"/>
      <c r="I17" s="17"/>
      <c r="J17" s="17"/>
      <c r="K17" s="17"/>
      <c r="L17" s="17"/>
      <c r="M17" s="17"/>
      <c r="N17" s="17"/>
      <c r="O17" s="17"/>
      <c r="P17" s="18"/>
      <c r="Q17" s="18"/>
      <c r="R17" s="18"/>
      <c r="S17" s="18"/>
      <c r="T17" s="18"/>
      <c r="U17" s="18"/>
      <c r="V17" s="18"/>
      <c r="W17" s="18"/>
      <c r="X17" s="18"/>
      <c r="Y17" s="18"/>
      <c r="Z17" s="18"/>
      <c r="AA17" s="18"/>
    </row>
    <row r="18" spans="1:27" s="292" customFormat="1" ht="18" customHeight="1">
      <c r="A18" s="16"/>
      <c r="B18" s="17"/>
      <c r="C18" s="17"/>
      <c r="D18" s="17"/>
      <c r="E18" s="17"/>
      <c r="F18" s="17"/>
      <c r="G18" s="17"/>
      <c r="H18" s="17"/>
      <c r="I18" s="17"/>
      <c r="J18" s="17"/>
      <c r="K18" s="17"/>
      <c r="L18" s="17"/>
      <c r="M18" s="17"/>
      <c r="N18" s="17"/>
      <c r="O18" s="17"/>
      <c r="P18" s="18"/>
      <c r="Q18" s="18"/>
      <c r="R18" s="18"/>
      <c r="S18" s="18"/>
      <c r="T18" s="18"/>
      <c r="U18" s="18"/>
      <c r="V18" s="18"/>
      <c r="W18" s="18"/>
      <c r="X18" s="18"/>
      <c r="Y18" s="18"/>
      <c r="Z18" s="18"/>
      <c r="AA18" s="18"/>
    </row>
    <row r="19" spans="1:27" s="292" customFormat="1" ht="18" customHeight="1">
      <c r="A19" s="326" t="str">
        <f>IFERROR("　"&amp;はじめに!F4&amp;"の区域内において実施する認定"&amp;貼付シート!B9&amp;"について、沖縄振興特別措置法"&amp;貼付シート!C9&amp;"の規定に基づく確認を受けたいので申請します。","")</f>
        <v/>
      </c>
      <c r="B19" s="326"/>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row>
    <row r="20" spans="1:27" s="292" customFormat="1" ht="18" customHeight="1">
      <c r="A20" s="326"/>
      <c r="B20" s="326"/>
      <c r="C20" s="326"/>
      <c r="D20" s="326"/>
      <c r="E20" s="326"/>
      <c r="F20" s="326"/>
      <c r="G20" s="326"/>
      <c r="H20" s="326"/>
      <c r="I20" s="326"/>
      <c r="J20" s="326"/>
      <c r="K20" s="326"/>
      <c r="L20" s="326"/>
      <c r="M20" s="326"/>
      <c r="N20" s="326"/>
      <c r="O20" s="326"/>
      <c r="P20" s="326"/>
      <c r="Q20" s="326"/>
      <c r="R20" s="326"/>
      <c r="S20" s="326"/>
      <c r="T20" s="326"/>
      <c r="U20" s="326"/>
      <c r="V20" s="326"/>
      <c r="W20" s="326"/>
      <c r="X20" s="326"/>
      <c r="Y20" s="326"/>
      <c r="Z20" s="326"/>
      <c r="AA20" s="326"/>
    </row>
    <row r="21" spans="1:27" s="292" customFormat="1" ht="18" customHeight="1">
      <c r="A21" s="16"/>
      <c r="B21" s="17"/>
      <c r="C21" s="17"/>
      <c r="D21" s="17"/>
      <c r="E21" s="17"/>
      <c r="F21" s="17"/>
      <c r="G21" s="17"/>
      <c r="H21" s="17"/>
      <c r="I21" s="17"/>
      <c r="J21" s="17"/>
      <c r="K21" s="17"/>
      <c r="L21" s="17"/>
      <c r="M21" s="17"/>
      <c r="N21" s="17"/>
      <c r="O21" s="17"/>
      <c r="P21" s="18"/>
      <c r="Q21" s="18"/>
      <c r="R21" s="18"/>
      <c r="S21" s="18"/>
      <c r="T21" s="18"/>
      <c r="U21" s="18"/>
      <c r="V21" s="18"/>
      <c r="W21" s="18"/>
      <c r="X21" s="18"/>
      <c r="Y21" s="18"/>
      <c r="Z21" s="18"/>
      <c r="AA21" s="18"/>
    </row>
    <row r="22" spans="1:27" s="292" customFormat="1" ht="18" customHeight="1">
      <c r="A22" s="16"/>
      <c r="B22" s="17"/>
      <c r="C22" s="17"/>
      <c r="D22" s="17"/>
      <c r="E22" s="17"/>
      <c r="F22" s="17"/>
      <c r="G22" s="17"/>
      <c r="H22" s="17"/>
      <c r="I22" s="17"/>
      <c r="J22" s="17"/>
      <c r="K22" s="17"/>
      <c r="L22" s="17"/>
      <c r="M22" s="17"/>
      <c r="N22" s="17"/>
      <c r="O22" s="17"/>
      <c r="P22" s="18"/>
      <c r="Q22" s="18"/>
      <c r="R22" s="18"/>
      <c r="S22" s="18"/>
      <c r="T22" s="18"/>
      <c r="U22" s="18"/>
      <c r="V22" s="18"/>
      <c r="W22" s="18"/>
      <c r="X22" s="18"/>
      <c r="Y22" s="18"/>
      <c r="Z22" s="18"/>
      <c r="AA22" s="18"/>
    </row>
    <row r="23" spans="1:27" s="292" customFormat="1" ht="18" customHeight="1">
      <c r="A23" s="16"/>
      <c r="B23" s="17"/>
      <c r="C23" s="17"/>
      <c r="D23" s="17"/>
      <c r="E23" s="17"/>
      <c r="F23" s="17"/>
      <c r="G23" s="17"/>
      <c r="H23" s="17"/>
      <c r="I23" s="17"/>
      <c r="J23" s="17"/>
      <c r="K23" s="17"/>
      <c r="L23" s="17"/>
      <c r="M23" s="17"/>
      <c r="N23" s="17"/>
      <c r="O23" s="17"/>
      <c r="P23" s="18"/>
      <c r="Q23" s="18"/>
      <c r="R23" s="18"/>
      <c r="S23" s="18"/>
      <c r="T23" s="18"/>
      <c r="U23" s="18"/>
      <c r="V23" s="18"/>
      <c r="W23" s="18"/>
      <c r="X23" s="18"/>
      <c r="Y23" s="18"/>
      <c r="Z23" s="18"/>
      <c r="AA23" s="18"/>
    </row>
    <row r="24" spans="1:27" s="292" customFormat="1" ht="18" customHeight="1">
      <c r="A24" s="16"/>
      <c r="B24" s="17"/>
      <c r="C24" s="17"/>
      <c r="D24" s="17"/>
      <c r="E24" s="17"/>
      <c r="F24" s="17"/>
      <c r="G24" s="17"/>
      <c r="H24" s="17"/>
      <c r="I24" s="17"/>
      <c r="J24" s="17"/>
      <c r="K24" s="17"/>
      <c r="L24" s="17"/>
      <c r="M24" s="17"/>
      <c r="N24" s="17"/>
      <c r="O24" s="17"/>
      <c r="P24" s="18"/>
      <c r="Q24" s="18"/>
      <c r="R24" s="18"/>
      <c r="S24" s="18"/>
      <c r="T24" s="18"/>
      <c r="U24" s="18"/>
      <c r="V24" s="18"/>
      <c r="W24" s="18"/>
      <c r="X24" s="18"/>
      <c r="Y24" s="18"/>
      <c r="Z24" s="18"/>
      <c r="AA24" s="18"/>
    </row>
    <row r="25" spans="1:27" s="292" customFormat="1" ht="18" customHeight="1">
      <c r="A25" s="16"/>
      <c r="B25" s="17"/>
      <c r="C25" s="17"/>
      <c r="D25" s="17"/>
      <c r="E25" s="17"/>
      <c r="F25" s="17"/>
      <c r="G25" s="17"/>
      <c r="H25" s="17"/>
      <c r="I25" s="17"/>
      <c r="J25" s="17"/>
      <c r="K25" s="17"/>
      <c r="L25" s="17"/>
      <c r="M25" s="17"/>
      <c r="N25" s="17"/>
      <c r="O25" s="17"/>
      <c r="P25" s="18"/>
      <c r="Q25" s="18"/>
      <c r="R25" s="18"/>
      <c r="S25" s="18"/>
      <c r="T25" s="18"/>
      <c r="U25" s="18"/>
      <c r="V25" s="18"/>
      <c r="W25" s="18"/>
      <c r="X25" s="18"/>
      <c r="Y25" s="18"/>
      <c r="Z25" s="18"/>
      <c r="AA25" s="18"/>
    </row>
    <row r="26" spans="1:27" s="292" customFormat="1" ht="18" customHeight="1">
      <c r="A26" s="17"/>
      <c r="B26" s="15" t="s">
        <v>1</v>
      </c>
      <c r="C26" s="17"/>
      <c r="D26" s="17"/>
      <c r="E26" s="17"/>
      <c r="F26" s="17"/>
      <c r="G26" s="17"/>
      <c r="H26" s="17"/>
      <c r="I26" s="17"/>
      <c r="J26" s="17"/>
      <c r="K26" s="17"/>
      <c r="L26" s="17"/>
      <c r="M26" s="17"/>
      <c r="N26" s="17"/>
      <c r="O26" s="17"/>
      <c r="P26" s="18"/>
      <c r="Q26" s="18"/>
      <c r="R26" s="18"/>
      <c r="S26" s="18"/>
      <c r="T26" s="18"/>
      <c r="U26" s="18"/>
      <c r="V26" s="18"/>
      <c r="W26" s="18"/>
      <c r="X26" s="18"/>
      <c r="Y26" s="18"/>
      <c r="Z26" s="18"/>
      <c r="AA26" s="18"/>
    </row>
    <row r="27" spans="1:27" s="292" customFormat="1" ht="5.4" customHeight="1">
      <c r="A27" s="17"/>
      <c r="B27" s="17"/>
      <c r="C27" s="26"/>
      <c r="D27" s="27"/>
      <c r="E27" s="27"/>
      <c r="F27" s="27"/>
      <c r="G27" s="27"/>
      <c r="H27" s="27"/>
      <c r="I27" s="27"/>
      <c r="J27" s="27"/>
      <c r="K27" s="27"/>
      <c r="L27" s="27"/>
      <c r="M27" s="27"/>
      <c r="N27" s="27"/>
      <c r="O27" s="27"/>
      <c r="P27" s="27"/>
      <c r="Q27" s="27"/>
      <c r="R27" s="27"/>
      <c r="S27" s="27"/>
      <c r="T27" s="27"/>
      <c r="U27" s="27"/>
      <c r="V27" s="27"/>
      <c r="W27" s="27"/>
      <c r="X27" s="27"/>
      <c r="Y27" s="27"/>
      <c r="Z27" s="27"/>
      <c r="AA27" s="27"/>
    </row>
    <row r="28" spans="1:27" s="292" customFormat="1" ht="5.4" customHeight="1">
      <c r="A28" s="17"/>
      <c r="B28" s="17"/>
      <c r="C28" s="26"/>
      <c r="D28" s="27"/>
      <c r="E28" s="27"/>
      <c r="F28" s="27"/>
      <c r="G28" s="27"/>
      <c r="H28" s="27"/>
      <c r="I28" s="27"/>
      <c r="J28" s="27"/>
      <c r="K28" s="27"/>
      <c r="L28" s="27"/>
      <c r="M28" s="27"/>
      <c r="N28" s="27"/>
      <c r="O28" s="27"/>
      <c r="P28" s="27"/>
      <c r="Q28" s="27"/>
      <c r="R28" s="27"/>
      <c r="S28" s="27"/>
      <c r="T28" s="27"/>
      <c r="U28" s="27"/>
      <c r="V28" s="27"/>
      <c r="W28" s="27"/>
      <c r="X28" s="27"/>
      <c r="Y28" s="27"/>
      <c r="Z28" s="27"/>
      <c r="AA28" s="27"/>
    </row>
    <row r="29" spans="1:27" s="292" customFormat="1" ht="18" customHeight="1">
      <c r="A29" s="17"/>
      <c r="B29" s="17"/>
      <c r="C29" s="325" t="str">
        <f>IFERROR("　認定を受けた"&amp;貼付シート!B9&amp;"に係る事業計画書（添付書類を含む）及び沖縄県知事が発行した認定書を添付すること。","")</f>
        <v/>
      </c>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row>
    <row r="30" spans="1:27" s="292" customFormat="1" ht="18" customHeight="1">
      <c r="A30" s="16"/>
      <c r="B30" s="17"/>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row>
  </sheetData>
  <sheetProtection algorithmName="SHA-512" hashValue="flj4wnupIpFI4wl0LUCN/mT1ehOXVj/kWNyJqVQlM39Z+sbNHHZaMQ5nNcWRZEMa/aXFpwsRHZJybi9mGYQS7w==" saltValue="MQu2F0KgmvJW4VVzsFytfQ==" spinCount="100000" sheet="1" objects="1" scenarios="1"/>
  <mergeCells count="17">
    <mergeCell ref="R15:AA15"/>
    <mergeCell ref="R16:AA16"/>
    <mergeCell ref="C29:AA30"/>
    <mergeCell ref="L14:P14"/>
    <mergeCell ref="L15:P15"/>
    <mergeCell ref="L16:P16"/>
    <mergeCell ref="A19:AA20"/>
    <mergeCell ref="R9:S9"/>
    <mergeCell ref="U9:V9"/>
    <mergeCell ref="X9:Y9"/>
    <mergeCell ref="R14:AA14"/>
    <mergeCell ref="C5:Y5"/>
    <mergeCell ref="C6:Y6"/>
    <mergeCell ref="C7:Y7"/>
    <mergeCell ref="B11:F11"/>
    <mergeCell ref="B12:F12"/>
    <mergeCell ref="B13:F13"/>
  </mergeCells>
  <phoneticPr fontId="3"/>
  <printOptions horizontalCentered="1"/>
  <pageMargins left="0.70866141732283472" right="0.70866141732283472" top="0.74803149606299213" bottom="0.55118110236220474" header="0.31496062992125984" footer="0.31496062992125984"/>
  <pageSetup paperSize="9" fitToWidth="0"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2:AR63"/>
  <sheetViews>
    <sheetView showGridLines="0" zoomScaleNormal="100" zoomScaleSheetLayoutView="100" workbookViewId="0">
      <pane ySplit="4" topLeftCell="A5" activePane="bottomLeft" state="frozen"/>
      <selection activeCell="F13" sqref="A13:AE16"/>
      <selection pane="bottomLeft" activeCell="W6" sqref="W6:Y6"/>
    </sheetView>
  </sheetViews>
  <sheetFormatPr defaultColWidth="3.33203125" defaultRowHeight="15" customHeight="1"/>
  <cols>
    <col min="1" max="1" width="3.33203125" style="185" customWidth="1"/>
    <col min="2" max="2" width="0.77734375" style="185" customWidth="1"/>
    <col min="3" max="3" width="1.77734375" style="185" customWidth="1"/>
    <col min="4" max="5" width="0.77734375" style="185" customWidth="1"/>
    <col min="6" max="6" width="1.77734375" style="185" customWidth="1"/>
    <col min="7" max="7" width="0.77734375" style="185" customWidth="1"/>
    <col min="8" max="9" width="3.33203125" style="185"/>
    <col min="10" max="10" width="3.33203125" style="185" customWidth="1"/>
    <col min="11" max="16" width="3.33203125" style="185"/>
    <col min="17" max="17" width="3.44140625" style="185" customWidth="1"/>
    <col min="18" max="25" width="3.33203125" style="185"/>
    <col min="26" max="26" width="3.33203125" style="185" customWidth="1"/>
    <col min="27" max="28" width="3.33203125" style="185"/>
    <col min="29" max="29" width="3.33203125" style="185" customWidth="1"/>
    <col min="30" max="33" width="3.33203125" style="185"/>
    <col min="34" max="34" width="49.33203125" style="186" customWidth="1"/>
    <col min="35" max="36" width="3.33203125" style="185" hidden="1" customWidth="1"/>
    <col min="37" max="38" width="20.21875" style="185" hidden="1" customWidth="1"/>
    <col min="39" max="39" width="11.6640625" style="185" customWidth="1"/>
    <col min="40" max="40" width="10.109375" style="185" customWidth="1"/>
    <col min="41" max="41" width="10.109375" style="185" bestFit="1" customWidth="1"/>
    <col min="42" max="44" width="12.44140625" style="185" bestFit="1" customWidth="1"/>
    <col min="45" max="45" width="3.44140625" style="185" customWidth="1"/>
    <col min="46" max="46" width="7.88671875" style="185" bestFit="1" customWidth="1"/>
    <col min="47" max="48" width="7.44140625" style="185" customWidth="1"/>
    <col min="49" max="49" width="3.33203125" style="185" customWidth="1"/>
    <col min="50" max="16384" width="3.33203125" style="185"/>
  </cols>
  <sheetData>
    <row r="2" spans="1:38" ht="13.2">
      <c r="C2" s="385" t="s">
        <v>100</v>
      </c>
      <c r="D2" s="385"/>
      <c r="E2" s="385"/>
      <c r="F2" s="385"/>
      <c r="G2" s="385"/>
      <c r="H2" s="385"/>
      <c r="I2" s="385"/>
      <c r="J2" s="385"/>
      <c r="K2" s="385"/>
      <c r="L2" s="385"/>
    </row>
    <row r="3" spans="1:38" ht="19.2">
      <c r="F3" s="187" t="str">
        <f>IFERROR(IF(COUNTIF(AI:AI,"&gt;0")&gt;0,"エラーあり（"&amp;COUNTIF(AI:AI,"&gt;0")&amp;"件）　"&amp;INDEX($AH:$AH,MATCH(1,$AI:$AI,0)),"エラーはありません。"),"Excel上のエラー（#N/A,#REF!など）があります。")</f>
        <v>エラーあり（9件）　申請日が未入力です。</v>
      </c>
      <c r="G3" s="187"/>
    </row>
    <row r="5" spans="1:38" ht="15" customHeight="1">
      <c r="A5" s="188" t="s">
        <v>49</v>
      </c>
      <c r="B5" s="188"/>
      <c r="C5" s="188"/>
      <c r="D5" s="188"/>
      <c r="E5" s="188"/>
      <c r="F5" s="188"/>
      <c r="G5" s="188"/>
      <c r="H5" s="188"/>
      <c r="I5" s="188"/>
      <c r="J5" s="188"/>
      <c r="K5" s="188"/>
      <c r="L5" s="188"/>
      <c r="M5" s="188"/>
      <c r="N5" s="188"/>
      <c r="O5" s="188"/>
      <c r="P5" s="188"/>
      <c r="Q5" s="188"/>
      <c r="R5" s="188"/>
      <c r="S5" s="188"/>
      <c r="T5" s="188"/>
      <c r="U5" s="188"/>
      <c r="V5" s="188"/>
      <c r="W5" s="188"/>
      <c r="X5" s="188"/>
      <c r="Y5" s="372" t="s">
        <v>59</v>
      </c>
      <c r="Z5" s="372"/>
      <c r="AA5" s="372"/>
      <c r="AB5" s="428"/>
      <c r="AC5" s="428"/>
      <c r="AD5" s="428"/>
      <c r="AE5" s="428"/>
      <c r="AF5" s="428"/>
      <c r="AG5" s="188"/>
      <c r="AK5" s="189" t="s">
        <v>98</v>
      </c>
      <c r="AL5" s="190" t="str">
        <f>IF(OR(W6="",AA6="",AD6=""),"-",DATE(W6,AA6,AD6))</f>
        <v>-</v>
      </c>
    </row>
    <row r="6" spans="1:38" ht="15" customHeight="1">
      <c r="A6" s="398">
        <f>修正箇所!$G$1</f>
        <v>220816</v>
      </c>
      <c r="B6" s="398"/>
      <c r="C6" s="398"/>
      <c r="D6" s="398"/>
      <c r="E6" s="398"/>
      <c r="F6" s="188"/>
      <c r="G6" s="188"/>
      <c r="H6" s="188"/>
      <c r="I6" s="188"/>
      <c r="J6" s="188"/>
      <c r="K6" s="188"/>
      <c r="L6" s="188"/>
      <c r="M6" s="188"/>
      <c r="N6" s="188"/>
      <c r="O6" s="188"/>
      <c r="P6" s="188"/>
      <c r="Q6" s="188"/>
      <c r="R6" s="188"/>
      <c r="S6" s="188"/>
      <c r="T6" s="188"/>
      <c r="U6" s="188"/>
      <c r="V6" s="191" t="s">
        <v>34</v>
      </c>
      <c r="W6" s="431"/>
      <c r="X6" s="431"/>
      <c r="Y6" s="431"/>
      <c r="Z6" s="188" t="s">
        <v>5</v>
      </c>
      <c r="AA6" s="431"/>
      <c r="AB6" s="431"/>
      <c r="AC6" s="188" t="s">
        <v>4</v>
      </c>
      <c r="AD6" s="431"/>
      <c r="AE6" s="431"/>
      <c r="AF6" s="188" t="s">
        <v>3</v>
      </c>
      <c r="AG6" s="188"/>
      <c r="AH6" s="186" t="str">
        <f>IF(OR(W6="",AA6="",AD6=""),"申請日が未入力です。","")</f>
        <v>申請日が未入力です。</v>
      </c>
      <c r="AI6" s="185">
        <f>IFERROR(IF(AH6="","",1),2)</f>
        <v>1</v>
      </c>
      <c r="AK6" s="189" t="s">
        <v>197</v>
      </c>
      <c r="AL6" s="190" t="str">
        <f>IF(OR(J15="",M15="",P15=""),"-",DATE(J15,M15,P15))</f>
        <v>-</v>
      </c>
    </row>
    <row r="7" spans="1:38" ht="13.8" customHeight="1">
      <c r="A7" s="339" t="str">
        <f>"■申請法人及び"&amp;IFERROR(貼付シート!B9,"")&amp;"に関する基本的事項"</f>
        <v>■申請法人及びに関する基本的事項</v>
      </c>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188"/>
      <c r="AK7" s="189" t="s">
        <v>60</v>
      </c>
      <c r="AL7" s="192" t="str">
        <f>IF(AL8&lt;&gt;"o","",IF(AL13&lt;=AL6,"新設法人","既設法人"))</f>
        <v/>
      </c>
    </row>
    <row r="8" spans="1:38" ht="13.8" customHeight="1">
      <c r="A8" s="339"/>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188"/>
      <c r="AK8" s="189" t="s">
        <v>214</v>
      </c>
      <c r="AL8" s="192" t="str">
        <f>IF(AND(AL5&lt;&gt;"-",AL6&lt;&gt;"-",J16&lt;&gt;"",L16&lt;&gt;"",O16&lt;&gt;"",Q16&lt;&gt;""),"o","")</f>
        <v/>
      </c>
    </row>
    <row r="9" spans="1:38" ht="15" customHeight="1">
      <c r="A9" s="193" t="s">
        <v>101</v>
      </c>
      <c r="B9" s="193"/>
      <c r="C9" s="193"/>
      <c r="D9" s="193"/>
      <c r="E9" s="193"/>
      <c r="F9" s="188"/>
      <c r="G9" s="188"/>
      <c r="H9" s="188"/>
      <c r="I9" s="188"/>
      <c r="J9" s="188"/>
      <c r="K9" s="188"/>
      <c r="L9" s="188"/>
      <c r="M9" s="194"/>
      <c r="N9" s="195"/>
      <c r="O9" s="195"/>
      <c r="P9" s="195"/>
      <c r="Q9" s="195"/>
      <c r="R9" s="195"/>
      <c r="S9" s="195"/>
      <c r="T9" s="196"/>
      <c r="U9" s="333" t="s">
        <v>261</v>
      </c>
      <c r="V9" s="335" t="s">
        <v>41</v>
      </c>
      <c r="W9" s="335"/>
      <c r="X9" s="335"/>
      <c r="Y9" s="337"/>
      <c r="Z9" s="337"/>
      <c r="AA9" s="337"/>
      <c r="AB9" s="337"/>
      <c r="AC9" s="337"/>
      <c r="AD9" s="337"/>
      <c r="AE9" s="337"/>
      <c r="AF9" s="337"/>
      <c r="AG9" s="188"/>
      <c r="AK9" s="197" t="s">
        <v>193</v>
      </c>
      <c r="AL9" s="198" t="str">
        <f>IF(AL8&lt;&gt;"o","",MAX(INDEX(事業年度!$C$5:$C$21,事業年度!F4),AL6))</f>
        <v/>
      </c>
    </row>
    <row r="10" spans="1:38" ht="15" customHeight="1">
      <c r="A10" s="373" t="s">
        <v>165</v>
      </c>
      <c r="B10" s="374"/>
      <c r="C10" s="374"/>
      <c r="D10" s="374"/>
      <c r="E10" s="374"/>
      <c r="F10" s="374"/>
      <c r="G10" s="374"/>
      <c r="H10" s="374"/>
      <c r="I10" s="375"/>
      <c r="J10" s="424"/>
      <c r="K10" s="425"/>
      <c r="L10" s="425"/>
      <c r="M10" s="425"/>
      <c r="N10" s="425"/>
      <c r="O10" s="199"/>
      <c r="P10" s="199"/>
      <c r="Q10" s="199"/>
      <c r="R10" s="199"/>
      <c r="S10" s="199"/>
      <c r="T10" s="200"/>
      <c r="U10" s="333"/>
      <c r="V10" s="335" t="s">
        <v>199</v>
      </c>
      <c r="W10" s="335"/>
      <c r="X10" s="335"/>
      <c r="Y10" s="337"/>
      <c r="Z10" s="337"/>
      <c r="AA10" s="337"/>
      <c r="AB10" s="337"/>
      <c r="AC10" s="337"/>
      <c r="AD10" s="337"/>
      <c r="AE10" s="337"/>
      <c r="AF10" s="337"/>
      <c r="AG10" s="188"/>
      <c r="AH10" s="186" t="str">
        <f>IF(J10="","法人番号が未入力です。","")</f>
        <v>法人番号が未入力です。</v>
      </c>
      <c r="AK10" s="197" t="s">
        <v>194</v>
      </c>
      <c r="AL10" s="198" t="str">
        <f>IF(AL9="","",EDATE(AL9,60))</f>
        <v/>
      </c>
    </row>
    <row r="11" spans="1:38" ht="15" customHeight="1" thickBot="1">
      <c r="A11" s="360" t="s">
        <v>166</v>
      </c>
      <c r="B11" s="361"/>
      <c r="C11" s="361"/>
      <c r="D11" s="361"/>
      <c r="E11" s="361"/>
      <c r="F11" s="361"/>
      <c r="G11" s="361"/>
      <c r="H11" s="361"/>
      <c r="I11" s="362"/>
      <c r="J11" s="201" t="s">
        <v>38</v>
      </c>
      <c r="K11" s="430"/>
      <c r="L11" s="430"/>
      <c r="M11" s="430"/>
      <c r="N11" s="202"/>
      <c r="O11" s="202"/>
      <c r="P11" s="202"/>
      <c r="Q11" s="202"/>
      <c r="R11" s="202"/>
      <c r="S11" s="202"/>
      <c r="T11" s="202"/>
      <c r="U11" s="334"/>
      <c r="V11" s="336" t="s">
        <v>39</v>
      </c>
      <c r="W11" s="336"/>
      <c r="X11" s="336"/>
      <c r="Y11" s="338"/>
      <c r="Z11" s="338"/>
      <c r="AA11" s="338"/>
      <c r="AB11" s="338"/>
      <c r="AC11" s="338"/>
      <c r="AD11" s="338"/>
      <c r="AE11" s="338"/>
      <c r="AF11" s="338"/>
      <c r="AG11" s="188"/>
      <c r="AH11" s="186" t="str">
        <f>IF(OR(K11="",J12=""),"本社等所在地が未入力です。","")</f>
        <v>本社等所在地が未入力です。</v>
      </c>
      <c r="AI11" s="185">
        <f>IFERROR(IF(AH11="","",1),2)</f>
        <v>1</v>
      </c>
      <c r="AK11" s="381" t="s">
        <v>240</v>
      </c>
      <c r="AL11" s="379" t="str">
        <f>IF(AL10="","",MIN(AL10,U30))</f>
        <v/>
      </c>
    </row>
    <row r="12" spans="1:38" ht="15" customHeight="1" thickTop="1">
      <c r="A12" s="363"/>
      <c r="B12" s="364"/>
      <c r="C12" s="364"/>
      <c r="D12" s="364"/>
      <c r="E12" s="364"/>
      <c r="F12" s="364"/>
      <c r="G12" s="364"/>
      <c r="H12" s="364"/>
      <c r="I12" s="365"/>
      <c r="J12" s="366"/>
      <c r="K12" s="367"/>
      <c r="L12" s="367"/>
      <c r="M12" s="367"/>
      <c r="N12" s="367"/>
      <c r="O12" s="367"/>
      <c r="P12" s="367"/>
      <c r="Q12" s="367"/>
      <c r="R12" s="367"/>
      <c r="S12" s="367"/>
      <c r="T12" s="367"/>
      <c r="U12" s="367"/>
      <c r="V12" s="367"/>
      <c r="W12" s="367"/>
      <c r="X12" s="367"/>
      <c r="Y12" s="367"/>
      <c r="Z12" s="367"/>
      <c r="AA12" s="367"/>
      <c r="AB12" s="367"/>
      <c r="AC12" s="367"/>
      <c r="AD12" s="367"/>
      <c r="AE12" s="367"/>
      <c r="AF12" s="368"/>
      <c r="AG12" s="188"/>
      <c r="AK12" s="382"/>
      <c r="AL12" s="380"/>
    </row>
    <row r="13" spans="1:38" ht="15" customHeight="1">
      <c r="A13" s="357" t="s">
        <v>167</v>
      </c>
      <c r="B13" s="358"/>
      <c r="C13" s="358"/>
      <c r="D13" s="358"/>
      <c r="E13" s="358"/>
      <c r="F13" s="358"/>
      <c r="G13" s="358"/>
      <c r="H13" s="358"/>
      <c r="I13" s="359"/>
      <c r="J13" s="330"/>
      <c r="K13" s="331"/>
      <c r="L13" s="331"/>
      <c r="M13" s="331"/>
      <c r="N13" s="331"/>
      <c r="O13" s="331"/>
      <c r="P13" s="331"/>
      <c r="Q13" s="331"/>
      <c r="R13" s="331"/>
      <c r="S13" s="331"/>
      <c r="T13" s="331"/>
      <c r="U13" s="331"/>
      <c r="V13" s="331"/>
      <c r="W13" s="331"/>
      <c r="X13" s="331"/>
      <c r="Y13" s="331"/>
      <c r="Z13" s="331"/>
      <c r="AA13" s="331"/>
      <c r="AB13" s="331"/>
      <c r="AC13" s="331"/>
      <c r="AD13" s="331"/>
      <c r="AE13" s="331"/>
      <c r="AF13" s="332"/>
      <c r="AG13" s="188"/>
      <c r="AH13" s="186" t="str">
        <f>IF(J13="","名称が未入力です。","")</f>
        <v>名称が未入力です。</v>
      </c>
      <c r="AI13" s="185">
        <f>IFERROR(IF(AH13="","",1),2)</f>
        <v>1</v>
      </c>
      <c r="AK13" s="189" t="s">
        <v>96</v>
      </c>
      <c r="AL13" s="190" t="str">
        <f>IF(AL8&lt;&gt;"o","",MAX(INDEX(事業年度!$C$5:$C$21,事業年度!$F$4),AL6))</f>
        <v/>
      </c>
    </row>
    <row r="14" spans="1:38" ht="15" customHeight="1">
      <c r="A14" s="357" t="s">
        <v>257</v>
      </c>
      <c r="B14" s="358"/>
      <c r="C14" s="358"/>
      <c r="D14" s="358"/>
      <c r="E14" s="358"/>
      <c r="F14" s="358"/>
      <c r="G14" s="358"/>
      <c r="H14" s="358"/>
      <c r="I14" s="359"/>
      <c r="J14" s="327"/>
      <c r="K14" s="328"/>
      <c r="L14" s="328"/>
      <c r="M14" s="328"/>
      <c r="N14" s="328"/>
      <c r="O14" s="328"/>
      <c r="P14" s="328"/>
      <c r="Q14" s="328"/>
      <c r="R14" s="328"/>
      <c r="S14" s="328"/>
      <c r="T14" s="328"/>
      <c r="U14" s="328"/>
      <c r="V14" s="328"/>
      <c r="W14" s="328"/>
      <c r="X14" s="328"/>
      <c r="Y14" s="328"/>
      <c r="Z14" s="328"/>
      <c r="AA14" s="328"/>
      <c r="AB14" s="328"/>
      <c r="AC14" s="328"/>
      <c r="AD14" s="328"/>
      <c r="AE14" s="328"/>
      <c r="AF14" s="329"/>
      <c r="AG14" s="188"/>
      <c r="AH14" s="186" t="str">
        <f>IF(J14="","代表者名が未入力です。",IF(AL6="-","設立日等が未入力です。",""))</f>
        <v>代表者名が未入力です。</v>
      </c>
      <c r="AI14" s="185">
        <f>IFERROR(IF(AH14="","",1),2)</f>
        <v>1</v>
      </c>
      <c r="AK14" s="189" t="s">
        <v>102</v>
      </c>
      <c r="AL14" s="190" t="str">
        <f>IF(AL8&lt;&gt;"o","",INDEX(事業年度!$D$5:$D$21,事業年度!$G$4-1))</f>
        <v/>
      </c>
    </row>
    <row r="15" spans="1:38" ht="15" customHeight="1">
      <c r="A15" s="376" t="s">
        <v>260</v>
      </c>
      <c r="B15" s="377"/>
      <c r="C15" s="377"/>
      <c r="D15" s="377"/>
      <c r="E15" s="377"/>
      <c r="F15" s="377"/>
      <c r="G15" s="377"/>
      <c r="H15" s="377"/>
      <c r="I15" s="378"/>
      <c r="J15" s="432"/>
      <c r="K15" s="429"/>
      <c r="L15" s="106" t="s">
        <v>5</v>
      </c>
      <c r="M15" s="429"/>
      <c r="N15" s="429"/>
      <c r="O15" s="106" t="s">
        <v>4</v>
      </c>
      <c r="P15" s="429"/>
      <c r="Q15" s="429"/>
      <c r="R15" s="106" t="s">
        <v>3</v>
      </c>
      <c r="S15" s="106"/>
      <c r="T15" s="199"/>
      <c r="U15" s="106" t="s">
        <v>259</v>
      </c>
      <c r="V15" s="106"/>
      <c r="W15" s="106"/>
      <c r="X15" s="203"/>
      <c r="Y15" s="204" t="str">
        <f>IF($AL$7=Z15,"○","")</f>
        <v/>
      </c>
      <c r="Z15" s="205" t="s">
        <v>48</v>
      </c>
      <c r="AA15" s="199"/>
      <c r="AB15" s="199"/>
      <c r="AC15" s="206" t="str">
        <f>IF($AL$7=AD15,"○","")</f>
        <v/>
      </c>
      <c r="AD15" s="207" t="s">
        <v>47</v>
      </c>
      <c r="AE15" s="199"/>
      <c r="AF15" s="208"/>
      <c r="AG15" s="188"/>
      <c r="AK15" s="189" t="s">
        <v>196</v>
      </c>
      <c r="AL15" s="190" t="str">
        <f>IF(AL8&lt;&gt;"o","",MAX(AL6,INDEX(事業年度!$C$5:$C$21,事業年度!F4-1)))</f>
        <v/>
      </c>
    </row>
    <row r="16" spans="1:38" ht="15" customHeight="1">
      <c r="A16" s="369" t="s">
        <v>198</v>
      </c>
      <c r="B16" s="370"/>
      <c r="C16" s="370"/>
      <c r="D16" s="370"/>
      <c r="E16" s="370"/>
      <c r="F16" s="370"/>
      <c r="G16" s="370"/>
      <c r="H16" s="370"/>
      <c r="I16" s="371"/>
      <c r="J16" s="179"/>
      <c r="K16" s="106" t="s">
        <v>4</v>
      </c>
      <c r="L16" s="178"/>
      <c r="M16" s="106" t="s">
        <v>3</v>
      </c>
      <c r="N16" s="106" t="s">
        <v>40</v>
      </c>
      <c r="O16" s="178"/>
      <c r="P16" s="106" t="s">
        <v>4</v>
      </c>
      <c r="Q16" s="178"/>
      <c r="R16" s="106" t="s">
        <v>3</v>
      </c>
      <c r="S16" s="209"/>
      <c r="T16" s="209"/>
      <c r="U16" s="209"/>
      <c r="V16" s="209"/>
      <c r="W16" s="209"/>
      <c r="X16" s="209"/>
      <c r="Y16" s="209"/>
      <c r="Z16" s="209"/>
      <c r="AA16" s="209"/>
      <c r="AB16" s="209"/>
      <c r="AC16" s="209"/>
      <c r="AD16" s="209"/>
      <c r="AE16" s="209"/>
      <c r="AF16" s="210"/>
      <c r="AG16" s="188"/>
      <c r="AH16" s="186" t="str">
        <f>IF(OR(J16="",L16="",O16="",Q16=""),"事業年度が未入力です。",IF(O16&amp;Q16="229","2月29日の場合は2月28日と記載してください。",""))</f>
        <v>事業年度が未入力です。</v>
      </c>
      <c r="AI16" s="185">
        <f>IFERROR(IF(AH16="","",1),2)</f>
        <v>1</v>
      </c>
      <c r="AK16" s="189" t="s">
        <v>57</v>
      </c>
      <c r="AL16" s="192" t="str">
        <f>IF(AL7="既設法人",1,IF(AL7="新設法人",2,""))</f>
        <v/>
      </c>
    </row>
    <row r="17" spans="1:44" ht="15" customHeight="1">
      <c r="A17" s="414" t="s">
        <v>200</v>
      </c>
      <c r="B17" s="415"/>
      <c r="C17" s="415"/>
      <c r="D17" s="415"/>
      <c r="E17" s="415"/>
      <c r="F17" s="415"/>
      <c r="G17" s="415"/>
      <c r="H17" s="415"/>
      <c r="I17" s="416"/>
      <c r="J17" s="152"/>
      <c r="K17" s="106" t="s">
        <v>92</v>
      </c>
      <c r="L17" s="106"/>
      <c r="M17" s="184"/>
      <c r="N17" s="106" t="s">
        <v>91</v>
      </c>
      <c r="O17" s="106"/>
      <c r="P17" s="211" t="s">
        <v>93</v>
      </c>
      <c r="Q17" s="202"/>
      <c r="R17" s="202"/>
      <c r="S17" s="202"/>
      <c r="T17" s="202"/>
      <c r="U17" s="202"/>
      <c r="V17" s="202"/>
      <c r="W17" s="202"/>
      <c r="X17" s="202"/>
      <c r="Y17" s="202"/>
      <c r="Z17" s="202"/>
      <c r="AA17" s="202"/>
      <c r="AB17" s="202"/>
      <c r="AC17" s="202"/>
      <c r="AD17" s="202"/>
      <c r="AE17" s="202"/>
      <c r="AF17" s="212"/>
      <c r="AG17" s="188"/>
      <c r="AH17" s="186" t="str">
        <f>IF(M17=J17,"合併の有無が正しく入力されていません。",IF(AND(M17="○",COUNTA(J21:T25)=0),"合併した法人に関する事項が未入力です。",""))</f>
        <v>合併の有無が正しく入力されていません。</v>
      </c>
      <c r="AI17" s="185">
        <f>IFERROR(IF(AH17="","",1),2)</f>
        <v>1</v>
      </c>
      <c r="AK17" s="242"/>
      <c r="AL17" s="243"/>
    </row>
    <row r="18" spans="1:44" ht="15" customHeight="1">
      <c r="A18" s="417"/>
      <c r="B18" s="418"/>
      <c r="C18" s="418"/>
      <c r="D18" s="418"/>
      <c r="E18" s="418"/>
      <c r="F18" s="418"/>
      <c r="G18" s="418"/>
      <c r="H18" s="418"/>
      <c r="I18" s="419"/>
      <c r="J18" s="342" t="s">
        <v>211</v>
      </c>
      <c r="K18" s="407"/>
      <c r="L18" s="407"/>
      <c r="M18" s="407"/>
      <c r="N18" s="407"/>
      <c r="O18" s="407"/>
      <c r="P18" s="407"/>
      <c r="Q18" s="407"/>
      <c r="R18" s="407"/>
      <c r="S18" s="407"/>
      <c r="T18" s="408"/>
      <c r="U18" s="414" t="str">
        <f>"対象地域内における"&amp;IFERROR(貼付シート!B9,"")&amp;"の実施状況"</f>
        <v>対象地域内におけるの実施状況</v>
      </c>
      <c r="V18" s="415"/>
      <c r="W18" s="415"/>
      <c r="X18" s="415"/>
      <c r="Y18" s="415"/>
      <c r="Z18" s="415"/>
      <c r="AA18" s="415"/>
      <c r="AB18" s="415"/>
      <c r="AC18" s="415"/>
      <c r="AD18" s="415"/>
      <c r="AE18" s="415"/>
      <c r="AF18" s="416"/>
      <c r="AG18" s="188"/>
    </row>
    <row r="19" spans="1:44" ht="15" customHeight="1">
      <c r="A19" s="417"/>
      <c r="B19" s="418"/>
      <c r="C19" s="418"/>
      <c r="D19" s="418"/>
      <c r="E19" s="418"/>
      <c r="F19" s="418"/>
      <c r="G19" s="418"/>
      <c r="H19" s="418"/>
      <c r="I19" s="419"/>
      <c r="J19" s="345"/>
      <c r="K19" s="409"/>
      <c r="L19" s="409"/>
      <c r="M19" s="409"/>
      <c r="N19" s="409"/>
      <c r="O19" s="409"/>
      <c r="P19" s="409"/>
      <c r="Q19" s="409"/>
      <c r="R19" s="409"/>
      <c r="S19" s="409"/>
      <c r="T19" s="410"/>
      <c r="U19" s="420"/>
      <c r="V19" s="421"/>
      <c r="W19" s="421"/>
      <c r="X19" s="421"/>
      <c r="Y19" s="421"/>
      <c r="Z19" s="421"/>
      <c r="AA19" s="421"/>
      <c r="AB19" s="421"/>
      <c r="AC19" s="421"/>
      <c r="AD19" s="421"/>
      <c r="AE19" s="421"/>
      <c r="AF19" s="422"/>
      <c r="AG19" s="188"/>
    </row>
    <row r="20" spans="1:44" ht="15" customHeight="1">
      <c r="A20" s="417"/>
      <c r="B20" s="418"/>
      <c r="C20" s="418"/>
      <c r="D20" s="418"/>
      <c r="E20" s="418"/>
      <c r="F20" s="418"/>
      <c r="G20" s="418"/>
      <c r="H20" s="418"/>
      <c r="I20" s="419"/>
      <c r="J20" s="411"/>
      <c r="K20" s="412"/>
      <c r="L20" s="412"/>
      <c r="M20" s="412"/>
      <c r="N20" s="412"/>
      <c r="O20" s="412"/>
      <c r="P20" s="412"/>
      <c r="Q20" s="412"/>
      <c r="R20" s="412"/>
      <c r="S20" s="412"/>
      <c r="T20" s="413"/>
      <c r="U20" s="376" t="s">
        <v>210</v>
      </c>
      <c r="V20" s="378"/>
      <c r="W20" s="423" t="s">
        <v>90</v>
      </c>
      <c r="X20" s="423"/>
      <c r="Y20" s="423"/>
      <c r="Z20" s="423"/>
      <c r="AA20" s="423"/>
      <c r="AB20" s="423"/>
      <c r="AC20" s="423"/>
      <c r="AD20" s="357" t="s">
        <v>80</v>
      </c>
      <c r="AE20" s="358"/>
      <c r="AF20" s="359"/>
      <c r="AG20" s="188"/>
      <c r="AK20" s="189" t="s">
        <v>95</v>
      </c>
    </row>
    <row r="21" spans="1:44" ht="15" customHeight="1">
      <c r="A21" s="417"/>
      <c r="B21" s="418"/>
      <c r="C21" s="418"/>
      <c r="D21" s="418"/>
      <c r="E21" s="418"/>
      <c r="F21" s="418"/>
      <c r="G21" s="418"/>
      <c r="H21" s="418"/>
      <c r="I21" s="419"/>
      <c r="J21" s="463"/>
      <c r="K21" s="464"/>
      <c r="L21" s="464"/>
      <c r="M21" s="464"/>
      <c r="N21" s="464"/>
      <c r="O21" s="464"/>
      <c r="P21" s="464"/>
      <c r="Q21" s="464"/>
      <c r="R21" s="464"/>
      <c r="S21" s="464"/>
      <c r="T21" s="465"/>
      <c r="U21" s="461"/>
      <c r="V21" s="462"/>
      <c r="W21" s="394"/>
      <c r="X21" s="395"/>
      <c r="Y21" s="213" t="s">
        <v>5</v>
      </c>
      <c r="Z21" s="132"/>
      <c r="AA21" s="213" t="s">
        <v>4</v>
      </c>
      <c r="AB21" s="132"/>
      <c r="AC21" s="214" t="s">
        <v>3</v>
      </c>
      <c r="AD21" s="459"/>
      <c r="AE21" s="460"/>
      <c r="AF21" s="215" t="s">
        <v>209</v>
      </c>
      <c r="AG21" s="188"/>
      <c r="AH21" s="186" t="str">
        <f>IF(J21="","",IF(U21="","合併法人の実施の有無が未入力です。",IF(U21="あり",IF(OR(AK21="",AD21=""),"合併法人の開始した日又は期間が未入力です。",""),IF(OR(W21&lt;&gt;"",Z21&lt;&gt;"",AB21&lt;&gt;"",AD21&lt;&gt;""),"合併法人の実施の有無が なし の場合は、開始した日、期間は入力不要です。",""))))</f>
        <v/>
      </c>
      <c r="AI21" s="185" t="str">
        <f>IFERROR(IF(AH21="","",1),2)</f>
        <v/>
      </c>
      <c r="AK21" s="216" t="str">
        <f>IFERROR(DATE(W21,Z21,AB21),"")</f>
        <v/>
      </c>
    </row>
    <row r="22" spans="1:44" ht="15" customHeight="1">
      <c r="A22" s="417"/>
      <c r="B22" s="418"/>
      <c r="C22" s="418"/>
      <c r="D22" s="418"/>
      <c r="E22" s="418"/>
      <c r="F22" s="418"/>
      <c r="G22" s="418"/>
      <c r="H22" s="418"/>
      <c r="I22" s="419"/>
      <c r="J22" s="399"/>
      <c r="K22" s="400"/>
      <c r="L22" s="400"/>
      <c r="M22" s="400"/>
      <c r="N22" s="400"/>
      <c r="O22" s="400"/>
      <c r="P22" s="400"/>
      <c r="Q22" s="400"/>
      <c r="R22" s="400"/>
      <c r="S22" s="400"/>
      <c r="T22" s="401"/>
      <c r="U22" s="454"/>
      <c r="V22" s="455"/>
      <c r="W22" s="396"/>
      <c r="X22" s="397"/>
      <c r="Y22" s="217" t="s">
        <v>5</v>
      </c>
      <c r="Z22" s="133"/>
      <c r="AA22" s="217" t="s">
        <v>4</v>
      </c>
      <c r="AB22" s="133"/>
      <c r="AC22" s="218" t="s">
        <v>3</v>
      </c>
      <c r="AD22" s="448"/>
      <c r="AE22" s="449"/>
      <c r="AF22" s="219" t="s">
        <v>209</v>
      </c>
      <c r="AG22" s="188"/>
      <c r="AH22" s="186" t="str">
        <f>IF(J22="","",IF(U22="","合併法人の実施の有無が未入力です。",IF(U22="あり",IF(OR(AK22="",AD22=""),"合併法人の開始した日又は期間が未入力です。",""),IF(OR(W22&lt;&gt;"",Z22&lt;&gt;"",AB22&lt;&gt;"",AD22&lt;&gt;""),"合併法人の実施の有無が なし の場合は、開始した日、期間は入力不要です。",""))))</f>
        <v/>
      </c>
      <c r="AI22" s="185" t="str">
        <f>IFERROR(IF(AH22="","",1),2)</f>
        <v/>
      </c>
      <c r="AK22" s="216" t="str">
        <f t="shared" ref="AK22:AK25" si="0">IFERROR(DATE(W22,Z22,AB22),"")</f>
        <v/>
      </c>
    </row>
    <row r="23" spans="1:44" ht="15" customHeight="1">
      <c r="A23" s="417"/>
      <c r="B23" s="418"/>
      <c r="C23" s="418"/>
      <c r="D23" s="418"/>
      <c r="E23" s="418"/>
      <c r="F23" s="418"/>
      <c r="G23" s="418"/>
      <c r="H23" s="418"/>
      <c r="I23" s="419"/>
      <c r="J23" s="399"/>
      <c r="K23" s="400"/>
      <c r="L23" s="400"/>
      <c r="M23" s="400"/>
      <c r="N23" s="400"/>
      <c r="O23" s="400"/>
      <c r="P23" s="400"/>
      <c r="Q23" s="400"/>
      <c r="R23" s="400"/>
      <c r="S23" s="400"/>
      <c r="T23" s="401"/>
      <c r="U23" s="454"/>
      <c r="V23" s="455"/>
      <c r="W23" s="396"/>
      <c r="X23" s="397"/>
      <c r="Y23" s="217" t="s">
        <v>5</v>
      </c>
      <c r="Z23" s="133"/>
      <c r="AA23" s="217" t="s">
        <v>4</v>
      </c>
      <c r="AB23" s="133"/>
      <c r="AC23" s="218" t="s">
        <v>3</v>
      </c>
      <c r="AD23" s="448"/>
      <c r="AE23" s="449"/>
      <c r="AF23" s="219" t="s">
        <v>209</v>
      </c>
      <c r="AG23" s="188"/>
      <c r="AH23" s="186" t="str">
        <f>IF(J23="","",IF(U23="","合併法人の実施の有無が未入力です。",IF(U23="あり",IF(OR(AK23="",AD23=""),"合併法人の開始した日又は期間が未入力です。",""),IF(OR(W23&lt;&gt;"",Z23&lt;&gt;"",AB23&lt;&gt;"",AD23&lt;&gt;""),"合併法人の実施の有無が なし の場合は、開始した日、期間は入力不要です。",""))))</f>
        <v/>
      </c>
      <c r="AI23" s="185" t="str">
        <f>IFERROR(IF(AH23="","",1),2)</f>
        <v/>
      </c>
      <c r="AK23" s="216" t="str">
        <f t="shared" si="0"/>
        <v/>
      </c>
    </row>
    <row r="24" spans="1:44" ht="15" customHeight="1">
      <c r="A24" s="417"/>
      <c r="B24" s="418"/>
      <c r="C24" s="418"/>
      <c r="D24" s="418"/>
      <c r="E24" s="418"/>
      <c r="F24" s="418"/>
      <c r="G24" s="418"/>
      <c r="H24" s="418"/>
      <c r="I24" s="419"/>
      <c r="J24" s="399"/>
      <c r="K24" s="400"/>
      <c r="L24" s="400"/>
      <c r="M24" s="400"/>
      <c r="N24" s="400"/>
      <c r="O24" s="400"/>
      <c r="P24" s="400"/>
      <c r="Q24" s="400"/>
      <c r="R24" s="400"/>
      <c r="S24" s="400"/>
      <c r="T24" s="401"/>
      <c r="U24" s="454"/>
      <c r="V24" s="455"/>
      <c r="W24" s="396"/>
      <c r="X24" s="397"/>
      <c r="Y24" s="217" t="s">
        <v>5</v>
      </c>
      <c r="Z24" s="133"/>
      <c r="AA24" s="217" t="s">
        <v>4</v>
      </c>
      <c r="AB24" s="133"/>
      <c r="AC24" s="218" t="s">
        <v>3</v>
      </c>
      <c r="AD24" s="448"/>
      <c r="AE24" s="449"/>
      <c r="AF24" s="219" t="s">
        <v>209</v>
      </c>
      <c r="AG24" s="188"/>
      <c r="AH24" s="186" t="str">
        <f>IF(J24="","",IF(U24="","合併法人の実施の有無が未入力です。",IF(U24="あり",IF(OR(AK24="",AD24=""),"合併法人の開始した日又は期間が未入力です。",""),IF(OR(W24&lt;&gt;"",Z24&lt;&gt;"",AB24&lt;&gt;"",AD24&lt;&gt;""),"合併法人の実施の有無が なし の場合は、開始した日、期間は入力不要です。",""))))</f>
        <v/>
      </c>
      <c r="AI24" s="185" t="str">
        <f>IFERROR(IF(AH24="","",1),2)</f>
        <v/>
      </c>
      <c r="AK24" s="216" t="str">
        <f t="shared" si="0"/>
        <v/>
      </c>
    </row>
    <row r="25" spans="1:44" ht="15" customHeight="1">
      <c r="A25" s="417"/>
      <c r="B25" s="418"/>
      <c r="C25" s="418"/>
      <c r="D25" s="418"/>
      <c r="E25" s="418"/>
      <c r="F25" s="418"/>
      <c r="G25" s="418"/>
      <c r="H25" s="418"/>
      <c r="I25" s="419"/>
      <c r="J25" s="404"/>
      <c r="K25" s="405"/>
      <c r="L25" s="405"/>
      <c r="M25" s="405"/>
      <c r="N25" s="405"/>
      <c r="O25" s="405"/>
      <c r="P25" s="405"/>
      <c r="Q25" s="405"/>
      <c r="R25" s="405"/>
      <c r="S25" s="405"/>
      <c r="T25" s="406"/>
      <c r="U25" s="456"/>
      <c r="V25" s="457"/>
      <c r="W25" s="402"/>
      <c r="X25" s="403"/>
      <c r="Y25" s="220" t="s">
        <v>5</v>
      </c>
      <c r="Z25" s="134"/>
      <c r="AA25" s="220" t="s">
        <v>4</v>
      </c>
      <c r="AB25" s="134"/>
      <c r="AC25" s="221" t="s">
        <v>3</v>
      </c>
      <c r="AD25" s="450"/>
      <c r="AE25" s="451"/>
      <c r="AF25" s="222" t="s">
        <v>209</v>
      </c>
      <c r="AG25" s="188"/>
      <c r="AH25" s="186" t="str">
        <f>IF(J25="","",IF(U25="","合併法人の実施の有無が未入力です。",IF(U25="あり",IF(OR(AK25="",AD25=""),"合併法人の開始した日又は期間が未入力です。",""),IF(OR(W25&lt;&gt;"",Z25&lt;&gt;"",AB25&lt;&gt;"",AD25&lt;&gt;""),"合併法人の実施の有無が なし の場合は、開始した日、期間は入力不要です。",""))))</f>
        <v/>
      </c>
      <c r="AI25" s="185" t="str">
        <f>IFERROR(IF(AH25="","",1),2)</f>
        <v/>
      </c>
      <c r="AK25" s="216" t="str">
        <f t="shared" si="0"/>
        <v/>
      </c>
    </row>
    <row r="26" spans="1:44" ht="15" customHeight="1">
      <c r="A26" s="420"/>
      <c r="B26" s="421"/>
      <c r="C26" s="421"/>
      <c r="D26" s="421"/>
      <c r="E26" s="421"/>
      <c r="F26" s="421"/>
      <c r="G26" s="421"/>
      <c r="H26" s="421"/>
      <c r="I26" s="422"/>
      <c r="J26" s="357" t="s">
        <v>94</v>
      </c>
      <c r="K26" s="358"/>
      <c r="L26" s="358"/>
      <c r="M26" s="358"/>
      <c r="N26" s="358"/>
      <c r="O26" s="358"/>
      <c r="P26" s="358"/>
      <c r="Q26" s="358"/>
      <c r="R26" s="358"/>
      <c r="S26" s="358"/>
      <c r="T26" s="358"/>
      <c r="U26" s="358"/>
      <c r="V26" s="358"/>
      <c r="W26" s="358"/>
      <c r="X26" s="358"/>
      <c r="Y26" s="358"/>
      <c r="Z26" s="358"/>
      <c r="AA26" s="358"/>
      <c r="AB26" s="358"/>
      <c r="AC26" s="359"/>
      <c r="AD26" s="452" t="str">
        <f>IFERROR(INDEX(AD21:AD25,MATCH(MIN(AK21:AK25),AK21:AK25,0)),"-　")</f>
        <v>-　</v>
      </c>
      <c r="AE26" s="453"/>
      <c r="AF26" s="223" t="s">
        <v>209</v>
      </c>
      <c r="AG26" s="188"/>
      <c r="AR26" s="224"/>
    </row>
    <row r="27" spans="1:44" ht="15" customHeight="1">
      <c r="A27" s="342" t="str">
        <f>"対象地域の区域内において"&amp;CHAR(10)&amp;IFERROR(貼付シート!B9,"")&amp;"を営んでいた者と"&amp;CHAR(10)&amp;"実質的に同一と認められる者の有無"</f>
        <v>対象地域の区域内において
を営んでいた者と
実質的に同一と認められる者の有無</v>
      </c>
      <c r="B27" s="343"/>
      <c r="C27" s="343"/>
      <c r="D27" s="343"/>
      <c r="E27" s="343"/>
      <c r="F27" s="343"/>
      <c r="G27" s="343"/>
      <c r="H27" s="343"/>
      <c r="I27" s="343"/>
      <c r="J27" s="343"/>
      <c r="K27" s="343"/>
      <c r="L27" s="343"/>
      <c r="M27" s="343"/>
      <c r="N27" s="343"/>
      <c r="O27" s="343"/>
      <c r="P27" s="344"/>
      <c r="Q27" s="152"/>
      <c r="R27" s="106" t="s">
        <v>92</v>
      </c>
      <c r="S27" s="106"/>
      <c r="T27" s="184"/>
      <c r="U27" s="106" t="s">
        <v>91</v>
      </c>
      <c r="V27" s="106"/>
      <c r="W27" s="211" t="s">
        <v>93</v>
      </c>
      <c r="X27" s="225"/>
      <c r="Y27" s="225"/>
      <c r="Z27" s="225"/>
      <c r="AA27" s="225"/>
      <c r="AB27" s="226"/>
      <c r="AC27" s="227"/>
      <c r="AD27" s="227"/>
      <c r="AE27" s="227"/>
      <c r="AF27" s="228"/>
      <c r="AG27" s="188"/>
      <c r="AH27" s="186" t="str">
        <f>IF(T27=Q27,"実質的同一と認められる者の有無が正しく入力されていません。",IF(AND(T27="○",OR(Q29="",AC29="")),"実質的同一と認められる者に関する事項が未入力です。",""))</f>
        <v>実質的同一と認められる者の有無が正しく入力されていません。</v>
      </c>
      <c r="AI27" s="185">
        <f>IFERROR(IF(AH27="","",1),2)</f>
        <v>1</v>
      </c>
    </row>
    <row r="28" spans="1:44" ht="15" customHeight="1">
      <c r="A28" s="345"/>
      <c r="B28" s="346"/>
      <c r="C28" s="346"/>
      <c r="D28" s="346"/>
      <c r="E28" s="346"/>
      <c r="F28" s="346"/>
      <c r="G28" s="346"/>
      <c r="H28" s="346"/>
      <c r="I28" s="346"/>
      <c r="J28" s="346"/>
      <c r="K28" s="346"/>
      <c r="L28" s="346"/>
      <c r="M28" s="346"/>
      <c r="N28" s="346"/>
      <c r="O28" s="346"/>
      <c r="P28" s="347"/>
      <c r="Q28" s="376" t="s">
        <v>213</v>
      </c>
      <c r="R28" s="377"/>
      <c r="S28" s="377"/>
      <c r="T28" s="377"/>
      <c r="U28" s="377"/>
      <c r="V28" s="377"/>
      <c r="W28" s="377"/>
      <c r="X28" s="377"/>
      <c r="Y28" s="377"/>
      <c r="Z28" s="377"/>
      <c r="AA28" s="377"/>
      <c r="AB28" s="378"/>
      <c r="AC28" s="376" t="s">
        <v>212</v>
      </c>
      <c r="AD28" s="377"/>
      <c r="AE28" s="377"/>
      <c r="AF28" s="378"/>
      <c r="AG28" s="188"/>
    </row>
    <row r="29" spans="1:44" ht="15" customHeight="1">
      <c r="A29" s="348"/>
      <c r="B29" s="349"/>
      <c r="C29" s="349"/>
      <c r="D29" s="349"/>
      <c r="E29" s="349"/>
      <c r="F29" s="349"/>
      <c r="G29" s="349"/>
      <c r="H29" s="349"/>
      <c r="I29" s="349"/>
      <c r="J29" s="349"/>
      <c r="K29" s="349"/>
      <c r="L29" s="349"/>
      <c r="M29" s="349"/>
      <c r="N29" s="349"/>
      <c r="O29" s="349"/>
      <c r="P29" s="350"/>
      <c r="Q29" s="351"/>
      <c r="R29" s="352"/>
      <c r="S29" s="352"/>
      <c r="T29" s="352"/>
      <c r="U29" s="352"/>
      <c r="V29" s="352"/>
      <c r="W29" s="352"/>
      <c r="X29" s="352"/>
      <c r="Y29" s="352"/>
      <c r="Z29" s="352"/>
      <c r="AA29" s="352"/>
      <c r="AB29" s="353"/>
      <c r="AC29" s="327"/>
      <c r="AD29" s="328"/>
      <c r="AE29" s="328"/>
      <c r="AF29" s="229" t="s">
        <v>209</v>
      </c>
      <c r="AG29" s="188"/>
    </row>
    <row r="30" spans="1:44" ht="15" customHeight="1">
      <c r="A30" s="342" t="s">
        <v>145</v>
      </c>
      <c r="B30" s="343"/>
      <c r="C30" s="343"/>
      <c r="D30" s="343"/>
      <c r="E30" s="343"/>
      <c r="F30" s="343"/>
      <c r="G30" s="343"/>
      <c r="H30" s="343"/>
      <c r="I30" s="343"/>
      <c r="J30" s="343"/>
      <c r="K30" s="343"/>
      <c r="L30" s="343"/>
      <c r="M30" s="343"/>
      <c r="N30" s="343"/>
      <c r="O30" s="343"/>
      <c r="P30" s="343"/>
      <c r="Q30" s="343"/>
      <c r="R30" s="343"/>
      <c r="S30" s="343"/>
      <c r="T30" s="344"/>
      <c r="U30" s="393" t="str">
        <f>IF(AL6="-","　　　　年　　　月　　　日",EDATE(AL6,120)-IF(AD26&lt;&gt;"-　",AD26,0)-AC29)</f>
        <v>　　　　年　　　月　　　日</v>
      </c>
      <c r="V30" s="393"/>
      <c r="W30" s="393"/>
      <c r="X30" s="393"/>
      <c r="Y30" s="393"/>
      <c r="Z30" s="393"/>
      <c r="AA30" s="393"/>
      <c r="AB30" s="393"/>
      <c r="AC30" s="393"/>
      <c r="AD30" s="393"/>
      <c r="AE30" s="393"/>
      <c r="AF30" s="393"/>
      <c r="AG30" s="188"/>
      <c r="AH30" s="186" t="str">
        <f>IFERROR(IF(AND(AD26&lt;&gt;"-　",AC29&gt;0),"（A）と（B）の両方が１日以上となる場合は、内閣府にお問い合わせください。",""),"エラーがあります。")</f>
        <v/>
      </c>
      <c r="AI30" s="185" t="str">
        <f>IFERROR(IF(AH30="","",1),2)</f>
        <v/>
      </c>
    </row>
    <row r="31" spans="1:44" ht="15" customHeight="1">
      <c r="A31" s="345"/>
      <c r="B31" s="346"/>
      <c r="C31" s="346"/>
      <c r="D31" s="346"/>
      <c r="E31" s="346"/>
      <c r="F31" s="346"/>
      <c r="G31" s="346"/>
      <c r="H31" s="346"/>
      <c r="I31" s="346"/>
      <c r="J31" s="346"/>
      <c r="K31" s="346"/>
      <c r="L31" s="346"/>
      <c r="M31" s="346"/>
      <c r="N31" s="346"/>
      <c r="O31" s="346"/>
      <c r="P31" s="346"/>
      <c r="Q31" s="346"/>
      <c r="R31" s="346"/>
      <c r="S31" s="346"/>
      <c r="T31" s="347"/>
      <c r="U31" s="393"/>
      <c r="V31" s="393"/>
      <c r="W31" s="393"/>
      <c r="X31" s="393"/>
      <c r="Y31" s="393"/>
      <c r="Z31" s="393"/>
      <c r="AA31" s="393"/>
      <c r="AB31" s="393"/>
      <c r="AC31" s="393"/>
      <c r="AD31" s="393"/>
      <c r="AE31" s="393"/>
      <c r="AF31" s="393"/>
      <c r="AG31" s="188"/>
    </row>
    <row r="32" spans="1:44" ht="15" customHeight="1">
      <c r="A32" s="348"/>
      <c r="B32" s="349"/>
      <c r="C32" s="349"/>
      <c r="D32" s="349"/>
      <c r="E32" s="349"/>
      <c r="F32" s="349"/>
      <c r="G32" s="349"/>
      <c r="H32" s="349"/>
      <c r="I32" s="349"/>
      <c r="J32" s="349"/>
      <c r="K32" s="349"/>
      <c r="L32" s="349"/>
      <c r="M32" s="349"/>
      <c r="N32" s="349"/>
      <c r="O32" s="349"/>
      <c r="P32" s="349"/>
      <c r="Q32" s="349"/>
      <c r="R32" s="349"/>
      <c r="S32" s="349"/>
      <c r="T32" s="350"/>
      <c r="U32" s="393"/>
      <c r="V32" s="393"/>
      <c r="W32" s="393"/>
      <c r="X32" s="393"/>
      <c r="Y32" s="393"/>
      <c r="Z32" s="393"/>
      <c r="AA32" s="393"/>
      <c r="AB32" s="393"/>
      <c r="AC32" s="393"/>
      <c r="AD32" s="393"/>
      <c r="AE32" s="393"/>
      <c r="AF32" s="393"/>
      <c r="AG32" s="188"/>
    </row>
    <row r="33" spans="1:35" ht="12" customHeight="1">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row>
    <row r="34" spans="1:35" ht="15" customHeight="1">
      <c r="A34" s="193" t="str">
        <f>"Ⅱ．"&amp;IFERROR(貼付シート!B9,"")&amp;"に関する事項"</f>
        <v>Ⅱ．に関する事項</v>
      </c>
      <c r="B34" s="193"/>
      <c r="C34" s="193"/>
      <c r="D34" s="193"/>
      <c r="E34" s="193"/>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91"/>
      <c r="AG34" s="188"/>
    </row>
    <row r="35" spans="1:35" ht="15" customHeight="1">
      <c r="A35" s="357" t="s">
        <v>262</v>
      </c>
      <c r="B35" s="358"/>
      <c r="C35" s="358"/>
      <c r="D35" s="358"/>
      <c r="E35" s="358"/>
      <c r="F35" s="358"/>
      <c r="G35" s="358"/>
      <c r="H35" s="358"/>
      <c r="I35" s="359"/>
      <c r="J35" s="432"/>
      <c r="K35" s="429"/>
      <c r="L35" s="106" t="s">
        <v>5</v>
      </c>
      <c r="M35" s="429"/>
      <c r="N35" s="429"/>
      <c r="O35" s="106" t="s">
        <v>4</v>
      </c>
      <c r="P35" s="429"/>
      <c r="Q35" s="429"/>
      <c r="R35" s="106" t="s">
        <v>3</v>
      </c>
      <c r="S35" s="106"/>
      <c r="T35" s="106"/>
      <c r="U35" s="106" t="s">
        <v>263</v>
      </c>
      <c r="V35" s="106"/>
      <c r="W35" s="106"/>
      <c r="X35" s="106"/>
      <c r="Y35" s="106" t="s">
        <v>85</v>
      </c>
      <c r="Z35" s="429"/>
      <c r="AA35" s="429"/>
      <c r="AB35" s="429"/>
      <c r="AC35" s="106" t="s">
        <v>86</v>
      </c>
      <c r="AD35" s="106"/>
      <c r="AE35" s="106"/>
      <c r="AF35" s="229"/>
      <c r="AG35" s="188"/>
    </row>
    <row r="36" spans="1:35" ht="15" customHeight="1">
      <c r="A36" s="342" t="s">
        <v>87</v>
      </c>
      <c r="B36" s="343"/>
      <c r="C36" s="343"/>
      <c r="D36" s="343"/>
      <c r="E36" s="343"/>
      <c r="F36" s="343"/>
      <c r="G36" s="343"/>
      <c r="H36" s="343"/>
      <c r="I36" s="344"/>
      <c r="J36" s="386" t="str">
        <f>IF(AL8&lt;&gt;"o","",YEAR(AL13))</f>
        <v/>
      </c>
      <c r="K36" s="387"/>
      <c r="L36" s="202" t="s">
        <v>5</v>
      </c>
      <c r="M36" s="230" t="str">
        <f>IF(AL8&lt;&gt;"o","",MONTH(AL13))</f>
        <v/>
      </c>
      <c r="N36" s="202" t="s">
        <v>4</v>
      </c>
      <c r="O36" s="230" t="str">
        <f>IF(AL8&lt;&gt;"o","",DAY(AL13))</f>
        <v/>
      </c>
      <c r="P36" s="202" t="s">
        <v>3</v>
      </c>
      <c r="Q36" s="202" t="s">
        <v>40</v>
      </c>
      <c r="R36" s="387" t="str">
        <f>IF(AL8&lt;&gt;"o","",YEAR(AL14))</f>
        <v/>
      </c>
      <c r="S36" s="387"/>
      <c r="T36" s="202" t="s">
        <v>5</v>
      </c>
      <c r="U36" s="230" t="str">
        <f>IF(AL8&lt;&gt;"o","",MONTH(AL14))</f>
        <v/>
      </c>
      <c r="V36" s="202" t="s">
        <v>4</v>
      </c>
      <c r="W36" s="230" t="str">
        <f>IF(AL8&lt;&gt;"o","",DAY(AL14))</f>
        <v/>
      </c>
      <c r="X36" s="202" t="s">
        <v>3</v>
      </c>
      <c r="Y36" s="202"/>
      <c r="Z36" s="388" t="str">
        <f>IF(AL8&lt;&gt;"o","（　　　年間）",MAX(0,ROUNDUP((事業年度!$G$4-事業年度!$F$4)*事業年度!$J$13/12,0)))</f>
        <v>（　　　年間）</v>
      </c>
      <c r="AA36" s="388"/>
      <c r="AB36" s="388"/>
      <c r="AC36" s="388"/>
      <c r="AD36" s="388"/>
      <c r="AE36" s="387"/>
      <c r="AF36" s="389"/>
      <c r="AG36" s="188"/>
      <c r="AH36" s="186" t="str">
        <f>IF(Z36&lt;1,"設立から10年を経過しているため申請できません。","")</f>
        <v/>
      </c>
      <c r="AI36" s="185" t="str">
        <f>IFERROR(IF(AH36="","",1),2)</f>
        <v/>
      </c>
    </row>
    <row r="37" spans="1:35" ht="21" customHeight="1">
      <c r="A37" s="345"/>
      <c r="B37" s="346"/>
      <c r="C37" s="346"/>
      <c r="D37" s="346"/>
      <c r="E37" s="346"/>
      <c r="F37" s="346"/>
      <c r="G37" s="346"/>
      <c r="H37" s="346"/>
      <c r="I37" s="347"/>
      <c r="J37" s="390" t="s">
        <v>97</v>
      </c>
      <c r="K37" s="391"/>
      <c r="L37" s="391"/>
      <c r="M37" s="391"/>
      <c r="N37" s="391"/>
      <c r="O37" s="391"/>
      <c r="P37" s="391"/>
      <c r="Q37" s="391"/>
      <c r="R37" s="391"/>
      <c r="S37" s="391"/>
      <c r="T37" s="391"/>
      <c r="U37" s="391"/>
      <c r="V37" s="391"/>
      <c r="W37" s="391"/>
      <c r="X37" s="391"/>
      <c r="Y37" s="391"/>
      <c r="Z37" s="391"/>
      <c r="AA37" s="391"/>
      <c r="AB37" s="391"/>
      <c r="AC37" s="391"/>
      <c r="AD37" s="391"/>
      <c r="AE37" s="391"/>
      <c r="AF37" s="392"/>
      <c r="AG37" s="188"/>
    </row>
    <row r="38" spans="1:35" ht="15" customHeight="1">
      <c r="A38" s="342" t="s">
        <v>88</v>
      </c>
      <c r="B38" s="343"/>
      <c r="C38" s="343"/>
      <c r="D38" s="343"/>
      <c r="E38" s="343"/>
      <c r="F38" s="343"/>
      <c r="G38" s="343"/>
      <c r="H38" s="343"/>
      <c r="I38" s="344"/>
      <c r="J38" s="439"/>
      <c r="K38" s="440"/>
      <c r="L38" s="440"/>
      <c r="M38" s="440"/>
      <c r="N38" s="440"/>
      <c r="O38" s="440"/>
      <c r="P38" s="440"/>
      <c r="Q38" s="440"/>
      <c r="R38" s="440"/>
      <c r="S38" s="440"/>
      <c r="T38" s="440"/>
      <c r="U38" s="440"/>
      <c r="V38" s="440"/>
      <c r="W38" s="440"/>
      <c r="X38" s="440"/>
      <c r="Y38" s="440"/>
      <c r="Z38" s="440"/>
      <c r="AA38" s="440"/>
      <c r="AB38" s="440"/>
      <c r="AC38" s="440"/>
      <c r="AD38" s="440"/>
      <c r="AE38" s="440"/>
      <c r="AF38" s="441"/>
      <c r="AG38" s="188"/>
      <c r="AH38" s="186" t="str">
        <f>IF(J38="","事業の概要が未入力です。","")</f>
        <v>事業の概要が未入力です。</v>
      </c>
      <c r="AI38" s="185">
        <f>IFERROR(IF(AH38="","",1),2)</f>
        <v>1</v>
      </c>
    </row>
    <row r="39" spans="1:35" ht="15" customHeight="1">
      <c r="A39" s="345"/>
      <c r="B39" s="346"/>
      <c r="C39" s="346"/>
      <c r="D39" s="346"/>
      <c r="E39" s="346"/>
      <c r="F39" s="346"/>
      <c r="G39" s="346"/>
      <c r="H39" s="346"/>
      <c r="I39" s="347"/>
      <c r="J39" s="442"/>
      <c r="K39" s="443"/>
      <c r="L39" s="443"/>
      <c r="M39" s="443"/>
      <c r="N39" s="443"/>
      <c r="O39" s="443"/>
      <c r="P39" s="443"/>
      <c r="Q39" s="443"/>
      <c r="R39" s="443"/>
      <c r="S39" s="443"/>
      <c r="T39" s="443"/>
      <c r="U39" s="443"/>
      <c r="V39" s="443"/>
      <c r="W39" s="443"/>
      <c r="X39" s="443"/>
      <c r="Y39" s="443"/>
      <c r="Z39" s="443"/>
      <c r="AA39" s="443"/>
      <c r="AB39" s="443"/>
      <c r="AC39" s="443"/>
      <c r="AD39" s="443"/>
      <c r="AE39" s="443"/>
      <c r="AF39" s="444"/>
      <c r="AG39" s="188"/>
    </row>
    <row r="40" spans="1:35" ht="15" customHeight="1">
      <c r="A40" s="345"/>
      <c r="B40" s="346"/>
      <c r="C40" s="346"/>
      <c r="D40" s="346"/>
      <c r="E40" s="346"/>
      <c r="F40" s="346"/>
      <c r="G40" s="346"/>
      <c r="H40" s="346"/>
      <c r="I40" s="347"/>
      <c r="J40" s="442"/>
      <c r="K40" s="443"/>
      <c r="L40" s="443"/>
      <c r="M40" s="443"/>
      <c r="N40" s="443"/>
      <c r="O40" s="443"/>
      <c r="P40" s="443"/>
      <c r="Q40" s="443"/>
      <c r="R40" s="443"/>
      <c r="S40" s="443"/>
      <c r="T40" s="443"/>
      <c r="U40" s="443"/>
      <c r="V40" s="443"/>
      <c r="W40" s="443"/>
      <c r="X40" s="443"/>
      <c r="Y40" s="443"/>
      <c r="Z40" s="443"/>
      <c r="AA40" s="443"/>
      <c r="AB40" s="443"/>
      <c r="AC40" s="443"/>
      <c r="AD40" s="443"/>
      <c r="AE40" s="443"/>
      <c r="AF40" s="444"/>
      <c r="AG40" s="188"/>
    </row>
    <row r="41" spans="1:35" ht="15" customHeight="1">
      <c r="A41" s="345"/>
      <c r="B41" s="346"/>
      <c r="C41" s="346"/>
      <c r="D41" s="346"/>
      <c r="E41" s="346"/>
      <c r="F41" s="346"/>
      <c r="G41" s="346"/>
      <c r="H41" s="346"/>
      <c r="I41" s="347"/>
      <c r="J41" s="442"/>
      <c r="K41" s="443"/>
      <c r="L41" s="443"/>
      <c r="M41" s="443"/>
      <c r="N41" s="443"/>
      <c r="O41" s="443"/>
      <c r="P41" s="443"/>
      <c r="Q41" s="443"/>
      <c r="R41" s="443"/>
      <c r="S41" s="443"/>
      <c r="T41" s="443"/>
      <c r="U41" s="443"/>
      <c r="V41" s="443"/>
      <c r="W41" s="443"/>
      <c r="X41" s="443"/>
      <c r="Y41" s="443"/>
      <c r="Z41" s="443"/>
      <c r="AA41" s="443"/>
      <c r="AB41" s="443"/>
      <c r="AC41" s="443"/>
      <c r="AD41" s="443"/>
      <c r="AE41" s="443"/>
      <c r="AF41" s="444"/>
      <c r="AG41" s="188"/>
    </row>
    <row r="42" spans="1:35" ht="15" customHeight="1">
      <c r="A42" s="345"/>
      <c r="B42" s="346"/>
      <c r="C42" s="346"/>
      <c r="D42" s="346"/>
      <c r="E42" s="346"/>
      <c r="F42" s="346"/>
      <c r="G42" s="346"/>
      <c r="H42" s="346"/>
      <c r="I42" s="347"/>
      <c r="J42" s="442"/>
      <c r="K42" s="443"/>
      <c r="L42" s="443"/>
      <c r="M42" s="443"/>
      <c r="N42" s="443"/>
      <c r="O42" s="443"/>
      <c r="P42" s="443"/>
      <c r="Q42" s="443"/>
      <c r="R42" s="443"/>
      <c r="S42" s="443"/>
      <c r="T42" s="443"/>
      <c r="U42" s="443"/>
      <c r="V42" s="443"/>
      <c r="W42" s="443"/>
      <c r="X42" s="443"/>
      <c r="Y42" s="443"/>
      <c r="Z42" s="443"/>
      <c r="AA42" s="443"/>
      <c r="AB42" s="443"/>
      <c r="AC42" s="443"/>
      <c r="AD42" s="443"/>
      <c r="AE42" s="443"/>
      <c r="AF42" s="444"/>
      <c r="AG42" s="188"/>
    </row>
    <row r="43" spans="1:35" ht="15" customHeight="1">
      <c r="A43" s="345"/>
      <c r="B43" s="346"/>
      <c r="C43" s="346"/>
      <c r="D43" s="346"/>
      <c r="E43" s="346"/>
      <c r="F43" s="346"/>
      <c r="G43" s="346"/>
      <c r="H43" s="346"/>
      <c r="I43" s="347"/>
      <c r="J43" s="442"/>
      <c r="K43" s="443"/>
      <c r="L43" s="443"/>
      <c r="M43" s="443"/>
      <c r="N43" s="443"/>
      <c r="O43" s="443"/>
      <c r="P43" s="443"/>
      <c r="Q43" s="443"/>
      <c r="R43" s="443"/>
      <c r="S43" s="443"/>
      <c r="T43" s="443"/>
      <c r="U43" s="443"/>
      <c r="V43" s="443"/>
      <c r="W43" s="443"/>
      <c r="X43" s="443"/>
      <c r="Y43" s="443"/>
      <c r="Z43" s="443"/>
      <c r="AA43" s="443"/>
      <c r="AB43" s="443"/>
      <c r="AC43" s="443"/>
      <c r="AD43" s="443"/>
      <c r="AE43" s="443"/>
      <c r="AF43" s="444"/>
      <c r="AG43" s="188"/>
    </row>
    <row r="44" spans="1:35" ht="15" customHeight="1">
      <c r="A44" s="345"/>
      <c r="B44" s="346"/>
      <c r="C44" s="346"/>
      <c r="D44" s="346"/>
      <c r="E44" s="346"/>
      <c r="F44" s="346"/>
      <c r="G44" s="346"/>
      <c r="H44" s="346"/>
      <c r="I44" s="347"/>
      <c r="J44" s="442"/>
      <c r="K44" s="443"/>
      <c r="L44" s="443"/>
      <c r="M44" s="443"/>
      <c r="N44" s="443"/>
      <c r="O44" s="443"/>
      <c r="P44" s="443"/>
      <c r="Q44" s="443"/>
      <c r="R44" s="443"/>
      <c r="S44" s="443"/>
      <c r="T44" s="443"/>
      <c r="U44" s="443"/>
      <c r="V44" s="443"/>
      <c r="W44" s="443"/>
      <c r="X44" s="443"/>
      <c r="Y44" s="443"/>
      <c r="Z44" s="443"/>
      <c r="AA44" s="443"/>
      <c r="AB44" s="443"/>
      <c r="AC44" s="443"/>
      <c r="AD44" s="443"/>
      <c r="AE44" s="443"/>
      <c r="AF44" s="444"/>
      <c r="AG44" s="188"/>
    </row>
    <row r="45" spans="1:35" ht="15" customHeight="1">
      <c r="A45" s="345"/>
      <c r="B45" s="346"/>
      <c r="C45" s="346"/>
      <c r="D45" s="346"/>
      <c r="E45" s="346"/>
      <c r="F45" s="346"/>
      <c r="G45" s="346"/>
      <c r="H45" s="346"/>
      <c r="I45" s="347"/>
      <c r="J45" s="442"/>
      <c r="K45" s="443"/>
      <c r="L45" s="443"/>
      <c r="M45" s="443"/>
      <c r="N45" s="443"/>
      <c r="O45" s="443"/>
      <c r="P45" s="443"/>
      <c r="Q45" s="443"/>
      <c r="R45" s="443"/>
      <c r="S45" s="443"/>
      <c r="T45" s="443"/>
      <c r="U45" s="443"/>
      <c r="V45" s="443"/>
      <c r="W45" s="443"/>
      <c r="X45" s="443"/>
      <c r="Y45" s="443"/>
      <c r="Z45" s="443"/>
      <c r="AA45" s="443"/>
      <c r="AB45" s="443"/>
      <c r="AC45" s="443"/>
      <c r="AD45" s="443"/>
      <c r="AE45" s="443"/>
      <c r="AF45" s="444"/>
      <c r="AG45" s="188"/>
    </row>
    <row r="46" spans="1:35" ht="15" customHeight="1">
      <c r="A46" s="348"/>
      <c r="B46" s="349"/>
      <c r="C46" s="349"/>
      <c r="D46" s="349"/>
      <c r="E46" s="349"/>
      <c r="F46" s="349"/>
      <c r="G46" s="349"/>
      <c r="H46" s="349"/>
      <c r="I46" s="350"/>
      <c r="J46" s="445"/>
      <c r="K46" s="446"/>
      <c r="L46" s="446"/>
      <c r="M46" s="446"/>
      <c r="N46" s="446"/>
      <c r="O46" s="446"/>
      <c r="P46" s="446"/>
      <c r="Q46" s="446"/>
      <c r="R46" s="446"/>
      <c r="S46" s="446"/>
      <c r="T46" s="446"/>
      <c r="U46" s="446"/>
      <c r="V46" s="446"/>
      <c r="W46" s="446"/>
      <c r="X46" s="446"/>
      <c r="Y46" s="446"/>
      <c r="Z46" s="446"/>
      <c r="AA46" s="446"/>
      <c r="AB46" s="446"/>
      <c r="AC46" s="446"/>
      <c r="AD46" s="446"/>
      <c r="AE46" s="446"/>
      <c r="AF46" s="447"/>
      <c r="AG46" s="188"/>
    </row>
    <row r="47" spans="1:35" ht="15" customHeight="1">
      <c r="A47" s="433" t="s">
        <v>42</v>
      </c>
      <c r="B47" s="434"/>
      <c r="C47" s="434"/>
      <c r="D47" s="434"/>
      <c r="E47" s="434"/>
      <c r="F47" s="434"/>
      <c r="G47" s="434"/>
      <c r="H47" s="434"/>
      <c r="I47" s="435"/>
      <c r="J47" s="372" t="s">
        <v>2</v>
      </c>
      <c r="K47" s="372"/>
      <c r="L47" s="372"/>
      <c r="M47" s="372"/>
      <c r="N47" s="372"/>
      <c r="O47" s="372" t="s">
        <v>89</v>
      </c>
      <c r="P47" s="372"/>
      <c r="Q47" s="372"/>
      <c r="R47" s="372"/>
      <c r="S47" s="372"/>
      <c r="T47" s="354"/>
      <c r="U47" s="355"/>
      <c r="V47" s="355"/>
      <c r="W47" s="355"/>
      <c r="X47" s="355"/>
      <c r="Y47" s="355"/>
      <c r="Z47" s="355"/>
      <c r="AA47" s="355"/>
      <c r="AB47" s="355"/>
      <c r="AC47" s="355"/>
      <c r="AD47" s="355"/>
      <c r="AE47" s="355"/>
      <c r="AF47" s="356"/>
      <c r="AG47" s="188"/>
    </row>
    <row r="48" spans="1:35" ht="15" customHeight="1">
      <c r="A48" s="436"/>
      <c r="B48" s="437"/>
      <c r="C48" s="437"/>
      <c r="D48" s="437"/>
      <c r="E48" s="437"/>
      <c r="F48" s="437"/>
      <c r="G48" s="437"/>
      <c r="H48" s="437"/>
      <c r="I48" s="438"/>
      <c r="J48" s="458"/>
      <c r="K48" s="458"/>
      <c r="L48" s="458"/>
      <c r="M48" s="458"/>
      <c r="N48" s="458"/>
      <c r="O48" s="458"/>
      <c r="P48" s="458"/>
      <c r="Q48" s="458"/>
      <c r="R48" s="458"/>
      <c r="S48" s="458"/>
      <c r="T48" s="354"/>
      <c r="U48" s="355"/>
      <c r="V48" s="355"/>
      <c r="W48" s="355"/>
      <c r="X48" s="355"/>
      <c r="Y48" s="355"/>
      <c r="Z48" s="355"/>
      <c r="AA48" s="355"/>
      <c r="AB48" s="355"/>
      <c r="AC48" s="355"/>
      <c r="AD48" s="355"/>
      <c r="AE48" s="355"/>
      <c r="AF48" s="356"/>
      <c r="AG48" s="188"/>
      <c r="AH48" s="186" t="str">
        <f>IF(AND(J48="",O48=""),"適用を想定している税制措置が未選択です。","")</f>
        <v>適用を想定している税制措置が未選択です。</v>
      </c>
      <c r="AI48" s="185">
        <f>IFERROR(IF(AH48="","",1),2)</f>
        <v>1</v>
      </c>
    </row>
    <row r="49" spans="1:34" ht="12"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231"/>
    </row>
    <row r="50" spans="1:34" ht="15" customHeight="1">
      <c r="A50" s="232" t="s">
        <v>43</v>
      </c>
      <c r="B50" s="233"/>
      <c r="C50" s="202"/>
      <c r="D50" s="202"/>
      <c r="E50" s="202"/>
      <c r="F50" s="202"/>
      <c r="G50" s="202"/>
      <c r="H50" s="202"/>
      <c r="I50" s="202"/>
      <c r="J50" s="202"/>
      <c r="K50" s="202"/>
      <c r="L50" s="383" t="s">
        <v>245</v>
      </c>
      <c r="M50" s="383"/>
      <c r="N50" s="383"/>
      <c r="O50" s="383"/>
      <c r="P50" s="383"/>
      <c r="Q50" s="383"/>
      <c r="R50" s="383"/>
      <c r="S50" s="383"/>
      <c r="T50" s="383"/>
      <c r="U50" s="383"/>
      <c r="V50" s="383"/>
      <c r="W50" s="383"/>
      <c r="X50" s="383"/>
      <c r="Y50" s="383"/>
      <c r="Z50" s="383"/>
      <c r="AA50" s="383"/>
      <c r="AB50" s="383"/>
      <c r="AC50" s="383"/>
      <c r="AD50" s="383"/>
      <c r="AE50" s="383"/>
      <c r="AF50" s="384"/>
      <c r="AG50" s="188"/>
    </row>
    <row r="51" spans="1:34" ht="15" customHeight="1">
      <c r="A51" s="234"/>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235"/>
      <c r="AG51" s="188"/>
      <c r="AH51" s="185"/>
    </row>
    <row r="52" spans="1:34" ht="3" customHeight="1">
      <c r="A52" s="234"/>
      <c r="B52" s="194"/>
      <c r="C52" s="194"/>
      <c r="D52" s="194"/>
      <c r="E52" s="426" t="s">
        <v>243</v>
      </c>
      <c r="F52" s="426"/>
      <c r="G52" s="426"/>
      <c r="H52" s="426"/>
      <c r="I52" s="426"/>
      <c r="J52" s="426"/>
      <c r="K52" s="426"/>
      <c r="L52" s="426"/>
      <c r="M52" s="426"/>
      <c r="N52" s="426"/>
      <c r="O52" s="426"/>
      <c r="P52" s="426"/>
      <c r="Q52" s="426"/>
      <c r="R52" s="426"/>
      <c r="S52" s="426"/>
      <c r="T52" s="426"/>
      <c r="U52" s="426"/>
      <c r="V52" s="426"/>
      <c r="W52" s="426"/>
      <c r="X52" s="426"/>
      <c r="Y52" s="426"/>
      <c r="Z52" s="426"/>
      <c r="AA52" s="426"/>
      <c r="AB52" s="341" t="str">
        <f ca="1">HYPERLINK("#"&amp;CELL("address",別紙２!$A$3),"（別紙２）")</f>
        <v>（別紙２）</v>
      </c>
      <c r="AC52" s="341"/>
      <c r="AD52" s="341"/>
      <c r="AE52" s="295"/>
      <c r="AF52" s="235"/>
      <c r="AG52" s="188"/>
    </row>
    <row r="53" spans="1:34" ht="9" customHeight="1">
      <c r="A53" s="234"/>
      <c r="B53" s="194"/>
      <c r="C53" s="236" t="str">
        <f>IFERROR(IF($AL$7="既設法人","✔",""),"")</f>
        <v/>
      </c>
      <c r="D53" s="237"/>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341"/>
      <c r="AC53" s="341"/>
      <c r="AD53" s="341"/>
      <c r="AE53" s="295"/>
      <c r="AF53" s="235"/>
      <c r="AG53" s="188"/>
    </row>
    <row r="54" spans="1:34" ht="3" customHeight="1">
      <c r="A54" s="234"/>
      <c r="B54" s="194"/>
      <c r="C54" s="237"/>
      <c r="D54" s="237"/>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341"/>
      <c r="AC54" s="341"/>
      <c r="AD54" s="341"/>
      <c r="AE54" s="295"/>
      <c r="AF54" s="235"/>
      <c r="AG54" s="188"/>
    </row>
    <row r="55" spans="1:34" s="71" customFormat="1" ht="15" customHeight="1">
      <c r="A55" s="172"/>
      <c r="B55" s="176"/>
      <c r="C55" s="43"/>
      <c r="D55" s="43"/>
      <c r="E55" s="43"/>
      <c r="F55" s="176" t="s">
        <v>241</v>
      </c>
      <c r="G55" s="176"/>
      <c r="H55" s="176"/>
      <c r="I55" s="340" t="s">
        <v>44</v>
      </c>
      <c r="J55" s="340"/>
      <c r="K55" s="340"/>
      <c r="L55" s="340"/>
      <c r="M55" s="340"/>
      <c r="N55" s="340"/>
      <c r="O55" s="340"/>
      <c r="P55" s="340"/>
      <c r="Q55" s="340"/>
      <c r="R55" s="340"/>
      <c r="S55" s="46"/>
      <c r="T55" s="46"/>
      <c r="U55" s="46"/>
      <c r="V55" s="46"/>
      <c r="W55" s="176"/>
      <c r="X55" s="176"/>
      <c r="Y55" s="176"/>
      <c r="Z55" s="176"/>
      <c r="AA55" s="176"/>
      <c r="AB55" s="176"/>
      <c r="AC55" s="176"/>
      <c r="AD55" s="176"/>
      <c r="AE55" s="176"/>
      <c r="AF55" s="173"/>
      <c r="AG55" s="188"/>
    </row>
    <row r="56" spans="1:34" s="71" customFormat="1" ht="15" customHeight="1">
      <c r="A56" s="172"/>
      <c r="B56" s="176"/>
      <c r="C56" s="176"/>
      <c r="D56" s="176"/>
      <c r="E56" s="176"/>
      <c r="F56" s="176" t="s">
        <v>241</v>
      </c>
      <c r="G56" s="176"/>
      <c r="H56" s="176"/>
      <c r="I56" s="340" t="s">
        <v>242</v>
      </c>
      <c r="J56" s="340"/>
      <c r="K56" s="340"/>
      <c r="L56" s="340"/>
      <c r="M56" s="340"/>
      <c r="N56" s="340"/>
      <c r="O56" s="340"/>
      <c r="P56" s="340"/>
      <c r="Q56" s="340"/>
      <c r="R56" s="340"/>
      <c r="S56" s="340"/>
      <c r="T56" s="340"/>
      <c r="U56" s="340"/>
      <c r="V56" s="340"/>
      <c r="W56" s="340"/>
      <c r="X56" s="340"/>
      <c r="Y56" s="340"/>
      <c r="Z56" s="340"/>
      <c r="AA56" s="340"/>
      <c r="AB56" s="341"/>
      <c r="AC56" s="341"/>
      <c r="AD56" s="341"/>
      <c r="AE56" s="176"/>
      <c r="AF56" s="173"/>
      <c r="AG56" s="188"/>
    </row>
    <row r="57" spans="1:34" s="71" customFormat="1" ht="15" customHeight="1">
      <c r="A57" s="172"/>
      <c r="B57" s="176"/>
      <c r="C57" s="176"/>
      <c r="D57" s="176"/>
      <c r="E57" s="176"/>
      <c r="F57" s="176" t="s">
        <v>241</v>
      </c>
      <c r="G57" s="176"/>
      <c r="H57" s="176"/>
      <c r="I57" s="340" t="s">
        <v>45</v>
      </c>
      <c r="J57" s="340"/>
      <c r="K57" s="340"/>
      <c r="L57" s="340"/>
      <c r="M57" s="340"/>
      <c r="N57" s="340"/>
      <c r="O57" s="340"/>
      <c r="P57" s="340"/>
      <c r="Q57" s="340"/>
      <c r="R57" s="340"/>
      <c r="S57" s="340"/>
      <c r="T57" s="46"/>
      <c r="U57" s="46"/>
      <c r="V57" s="46"/>
      <c r="W57" s="176"/>
      <c r="X57" s="176"/>
      <c r="Y57" s="176"/>
      <c r="Z57" s="176"/>
      <c r="AA57" s="176"/>
      <c r="AB57" s="177"/>
      <c r="AC57" s="176"/>
      <c r="AD57" s="176"/>
      <c r="AE57" s="176"/>
      <c r="AF57" s="173"/>
      <c r="AG57" s="188"/>
    </row>
    <row r="58" spans="1:34" ht="15" customHeight="1">
      <c r="A58" s="234"/>
      <c r="B58" s="194"/>
      <c r="C58" s="194"/>
      <c r="D58" s="194"/>
      <c r="E58" s="46"/>
      <c r="F58" s="46"/>
      <c r="G58" s="46"/>
      <c r="H58" s="46"/>
      <c r="I58" s="46"/>
      <c r="J58" s="194"/>
      <c r="K58" s="194"/>
      <c r="L58" s="194"/>
      <c r="M58" s="194"/>
      <c r="N58" s="194"/>
      <c r="O58" s="194"/>
      <c r="P58" s="194"/>
      <c r="Q58" s="194"/>
      <c r="R58" s="194"/>
      <c r="S58" s="194"/>
      <c r="T58" s="238"/>
      <c r="U58" s="188"/>
      <c r="V58" s="188"/>
      <c r="W58" s="194"/>
      <c r="X58" s="194"/>
      <c r="Y58" s="194"/>
      <c r="Z58" s="194"/>
      <c r="AA58" s="194"/>
      <c r="AB58" s="194"/>
      <c r="AC58" s="194"/>
      <c r="AD58" s="194"/>
      <c r="AE58" s="194"/>
      <c r="AF58" s="235"/>
      <c r="AG58" s="188"/>
    </row>
    <row r="59" spans="1:34" ht="3" customHeight="1">
      <c r="A59" s="234"/>
      <c r="B59" s="194"/>
      <c r="C59" s="194"/>
      <c r="D59" s="194"/>
      <c r="E59" s="426" t="s">
        <v>99</v>
      </c>
      <c r="F59" s="426"/>
      <c r="G59" s="426"/>
      <c r="H59" s="426"/>
      <c r="I59" s="426"/>
      <c r="J59" s="426"/>
      <c r="K59" s="426"/>
      <c r="L59" s="426"/>
      <c r="M59" s="426"/>
      <c r="N59" s="426"/>
      <c r="O59" s="426"/>
      <c r="P59" s="194"/>
      <c r="Q59" s="194"/>
      <c r="R59" s="194"/>
      <c r="S59" s="194"/>
      <c r="T59" s="238"/>
      <c r="U59" s="188"/>
      <c r="V59" s="188"/>
      <c r="W59" s="194"/>
      <c r="X59" s="194"/>
      <c r="Y59" s="194"/>
      <c r="Z59" s="194"/>
      <c r="AA59" s="194"/>
      <c r="AB59" s="194"/>
      <c r="AC59" s="194"/>
      <c r="AD59" s="194"/>
      <c r="AE59" s="194"/>
      <c r="AF59" s="235"/>
      <c r="AG59" s="188"/>
    </row>
    <row r="60" spans="1:34" ht="9" customHeight="1">
      <c r="A60" s="234"/>
      <c r="B60" s="194"/>
      <c r="C60" s="236" t="str">
        <f>IFERROR(IF($AL$7="新設法人","✔",""),"")</f>
        <v/>
      </c>
      <c r="D60" s="237"/>
      <c r="E60" s="426"/>
      <c r="F60" s="426"/>
      <c r="G60" s="426"/>
      <c r="H60" s="426"/>
      <c r="I60" s="426"/>
      <c r="J60" s="426"/>
      <c r="K60" s="426"/>
      <c r="L60" s="426"/>
      <c r="M60" s="426"/>
      <c r="N60" s="426"/>
      <c r="O60" s="426"/>
      <c r="P60" s="194"/>
      <c r="Q60" s="194"/>
      <c r="R60" s="194"/>
      <c r="S60" s="194"/>
      <c r="T60" s="194"/>
      <c r="U60" s="194"/>
      <c r="V60" s="194"/>
      <c r="W60" s="194"/>
      <c r="X60" s="194"/>
      <c r="Y60" s="194"/>
      <c r="Z60" s="194"/>
      <c r="AA60" s="194"/>
      <c r="AB60" s="194"/>
      <c r="AC60" s="194"/>
      <c r="AD60" s="194"/>
      <c r="AE60" s="194"/>
      <c r="AF60" s="235"/>
      <c r="AG60" s="188"/>
    </row>
    <row r="61" spans="1:34" ht="3" customHeight="1">
      <c r="A61" s="234"/>
      <c r="B61" s="194"/>
      <c r="C61" s="237"/>
      <c r="D61" s="237"/>
      <c r="E61" s="426"/>
      <c r="F61" s="426"/>
      <c r="G61" s="426"/>
      <c r="H61" s="426"/>
      <c r="I61" s="426"/>
      <c r="J61" s="426"/>
      <c r="K61" s="426"/>
      <c r="L61" s="426"/>
      <c r="M61" s="426"/>
      <c r="N61" s="426"/>
      <c r="O61" s="426"/>
      <c r="P61" s="194"/>
      <c r="Q61" s="194"/>
      <c r="R61" s="194"/>
      <c r="S61" s="194"/>
      <c r="T61" s="194"/>
      <c r="U61" s="194"/>
      <c r="V61" s="194"/>
      <c r="W61" s="194"/>
      <c r="X61" s="194"/>
      <c r="Y61" s="194"/>
      <c r="Z61" s="194"/>
      <c r="AA61" s="194"/>
      <c r="AB61" s="194"/>
      <c r="AC61" s="194"/>
      <c r="AD61" s="194"/>
      <c r="AE61" s="194"/>
      <c r="AF61" s="235"/>
      <c r="AG61" s="188"/>
    </row>
    <row r="62" spans="1:34" ht="15" customHeight="1">
      <c r="A62" s="234"/>
      <c r="B62" s="194"/>
      <c r="C62" s="237"/>
      <c r="D62" s="237"/>
      <c r="E62" s="237"/>
      <c r="F62" s="194" t="s">
        <v>244</v>
      </c>
      <c r="G62" s="194"/>
      <c r="H62" s="194"/>
      <c r="I62" s="426" t="s">
        <v>63</v>
      </c>
      <c r="J62" s="426"/>
      <c r="K62" s="426"/>
      <c r="L62" s="426"/>
      <c r="M62" s="426"/>
      <c r="N62" s="426"/>
      <c r="O62" s="426"/>
      <c r="P62" s="426"/>
      <c r="Q62" s="427" t="str">
        <f ca="1">HYPERLINK("#"&amp;CELL("address",別紙３!$A$3),"（別紙3）")</f>
        <v>（別紙3）</v>
      </c>
      <c r="R62" s="427"/>
      <c r="S62" s="427"/>
      <c r="T62" s="194"/>
      <c r="U62" s="194"/>
      <c r="V62" s="194"/>
      <c r="W62" s="194"/>
      <c r="X62" s="194"/>
      <c r="Y62" s="194"/>
      <c r="Z62" s="194"/>
      <c r="AA62" s="194"/>
      <c r="AB62" s="194"/>
      <c r="AC62" s="194"/>
      <c r="AD62" s="194"/>
      <c r="AE62" s="194"/>
      <c r="AF62" s="235"/>
      <c r="AG62" s="188"/>
    </row>
    <row r="63" spans="1:34" ht="15" customHeight="1">
      <c r="A63" s="239"/>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1"/>
      <c r="AG63" s="188"/>
    </row>
  </sheetData>
  <sheetProtection algorithmName="SHA-512" hashValue="c4km8tApBhQ3ZReXC/Nw8t087M1gJOBdonUYuOONiJCbHcDpXOeH7JTZ54nzLU1bbAaL9ESGUEc14ubpBaTQcA==" saltValue="dYZkpgAL9MBMqYTJvWRx4Q==" spinCount="100000" sheet="1" objects="1" scenarios="1"/>
  <dataConsolidate/>
  <mergeCells count="96">
    <mergeCell ref="J21:T21"/>
    <mergeCell ref="AD21:AE21"/>
    <mergeCell ref="AD22:AE22"/>
    <mergeCell ref="AD23:AE23"/>
    <mergeCell ref="U21:V21"/>
    <mergeCell ref="U22:V22"/>
    <mergeCell ref="U23:V23"/>
    <mergeCell ref="I57:S57"/>
    <mergeCell ref="AD24:AE24"/>
    <mergeCell ref="AD25:AE25"/>
    <mergeCell ref="AD26:AE26"/>
    <mergeCell ref="AC28:AF28"/>
    <mergeCell ref="J26:AC26"/>
    <mergeCell ref="U24:V24"/>
    <mergeCell ref="U25:V25"/>
    <mergeCell ref="J35:K35"/>
    <mergeCell ref="M35:N35"/>
    <mergeCell ref="J48:N48"/>
    <mergeCell ref="P35:Q35"/>
    <mergeCell ref="O48:S48"/>
    <mergeCell ref="E52:AA54"/>
    <mergeCell ref="AB52:AD54"/>
    <mergeCell ref="T48:AF48"/>
    <mergeCell ref="E59:O61"/>
    <mergeCell ref="I62:P62"/>
    <mergeCell ref="Q62:S62"/>
    <mergeCell ref="Y5:AA5"/>
    <mergeCell ref="AB5:AF5"/>
    <mergeCell ref="P15:Q15"/>
    <mergeCell ref="K11:M11"/>
    <mergeCell ref="W6:Y6"/>
    <mergeCell ref="AA6:AB6"/>
    <mergeCell ref="AD6:AE6"/>
    <mergeCell ref="J15:K15"/>
    <mergeCell ref="M15:N15"/>
    <mergeCell ref="Z35:AB35"/>
    <mergeCell ref="A47:I48"/>
    <mergeCell ref="O47:S47"/>
    <mergeCell ref="J38:AF46"/>
    <mergeCell ref="A6:E6"/>
    <mergeCell ref="J24:T24"/>
    <mergeCell ref="W25:X25"/>
    <mergeCell ref="J25:T25"/>
    <mergeCell ref="J18:T20"/>
    <mergeCell ref="A17:I26"/>
    <mergeCell ref="U18:AF19"/>
    <mergeCell ref="W20:AC20"/>
    <mergeCell ref="W23:X23"/>
    <mergeCell ref="W24:X24"/>
    <mergeCell ref="A13:I13"/>
    <mergeCell ref="A14:I14"/>
    <mergeCell ref="J10:N10"/>
    <mergeCell ref="U20:V20"/>
    <mergeCell ref="J22:T22"/>
    <mergeCell ref="J23:T23"/>
    <mergeCell ref="AL11:AL12"/>
    <mergeCell ref="AK11:AK12"/>
    <mergeCell ref="L50:AF50"/>
    <mergeCell ref="Q28:AB28"/>
    <mergeCell ref="C2:L2"/>
    <mergeCell ref="J36:K36"/>
    <mergeCell ref="R36:S36"/>
    <mergeCell ref="Z36:AD36"/>
    <mergeCell ref="AE36:AF36"/>
    <mergeCell ref="A36:I37"/>
    <mergeCell ref="J37:AF37"/>
    <mergeCell ref="A30:T32"/>
    <mergeCell ref="U30:AF32"/>
    <mergeCell ref="AC29:AE29"/>
    <mergeCell ref="W21:X21"/>
    <mergeCell ref="W22:X22"/>
    <mergeCell ref="A7:AF8"/>
    <mergeCell ref="I55:R55"/>
    <mergeCell ref="I56:AA56"/>
    <mergeCell ref="AB56:AD56"/>
    <mergeCell ref="A27:P29"/>
    <mergeCell ref="Q29:AB29"/>
    <mergeCell ref="T47:AF47"/>
    <mergeCell ref="A38:I46"/>
    <mergeCell ref="A35:I35"/>
    <mergeCell ref="A11:I12"/>
    <mergeCell ref="J12:AF12"/>
    <mergeCell ref="A16:I16"/>
    <mergeCell ref="AD20:AF20"/>
    <mergeCell ref="J47:N47"/>
    <mergeCell ref="A10:I10"/>
    <mergeCell ref="A15:I15"/>
    <mergeCell ref="J14:AF14"/>
    <mergeCell ref="J13:AF13"/>
    <mergeCell ref="U9:U11"/>
    <mergeCell ref="V9:X9"/>
    <mergeCell ref="V10:X10"/>
    <mergeCell ref="V11:X11"/>
    <mergeCell ref="Y9:AF9"/>
    <mergeCell ref="Y10:AF10"/>
    <mergeCell ref="Y11:AF11"/>
  </mergeCells>
  <phoneticPr fontId="3"/>
  <dataValidations count="7">
    <dataValidation type="list" allowBlank="1" showInputMessage="1" showErrorMessage="1" sqref="T27 Q27 M17 J17 J48:T49">
      <formula1>"○,　"</formula1>
    </dataValidation>
    <dataValidation imeMode="disabled" allowBlank="1" showInputMessage="1" showErrorMessage="1" sqref="K11:M11 Z35:AB35 AB21:AB25 Z21:Z25 AC33 AC29:AE29 Y10 AD21:AD25 AG18:AG26 AJ18:AJ26 Y11:AE11 Z17:AF17"/>
    <dataValidation type="textLength" imeMode="disabled" allowBlank="1" showInputMessage="1" showErrorMessage="1" error="西暦（４ケタ）で入力してください。" sqref="W6:Y6 J35:K35 W21:X25 J15:K15">
      <formula1>4</formula1>
      <formula2>4</formula2>
    </dataValidation>
    <dataValidation type="whole" imeMode="disabled" allowBlank="1" showInputMessage="1" showErrorMessage="1" sqref="AA6:AB6 J16 O16 M35:N35 L17 M15:N15">
      <formula1>1</formula1>
      <formula2>12</formula2>
    </dataValidation>
    <dataValidation type="whole" imeMode="disabled" allowBlank="1" showInputMessage="1" showErrorMessage="1" sqref="AD6:AE6 L16 P35:Q35 Q16:Q17 P15:Q15">
      <formula1>1</formula1>
      <formula2>31</formula2>
    </dataValidation>
    <dataValidation type="list" allowBlank="1" showInputMessage="1" showErrorMessage="1" sqref="U21:V25">
      <formula1>"あり,なし"</formula1>
    </dataValidation>
    <dataValidation imeMode="off" allowBlank="1" showInputMessage="1" showErrorMessage="1" sqref="J10:N10"/>
  </dataValidations>
  <pageMargins left="0.70866141732283472" right="0.35433070866141736" top="0.74803149606299213" bottom="0.35433070866141736" header="0.31496062992125984" footer="0.31496062992125984"/>
  <pageSetup paperSize="9" scale="9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02"/>
  <sheetViews>
    <sheetView showGridLines="0" zoomScaleNormal="100" zoomScaleSheetLayoutView="100" workbookViewId="0">
      <pane ySplit="2" topLeftCell="A3" activePane="bottomLeft" state="frozen"/>
      <selection activeCell="A13" sqref="A13:AE15"/>
      <selection pane="bottomLeft" activeCell="O7" sqref="O7"/>
    </sheetView>
  </sheetViews>
  <sheetFormatPr defaultColWidth="10" defaultRowHeight="13.2"/>
  <cols>
    <col min="1" max="1" width="6" style="69" customWidth="1"/>
    <col min="2" max="2" width="16.6640625" style="69" customWidth="1"/>
    <col min="3" max="3" width="5.5546875" style="69" customWidth="1"/>
    <col min="4" max="4" width="11.109375" style="69" customWidth="1"/>
    <col min="5" max="5" width="10.33203125" style="69" customWidth="1"/>
    <col min="6" max="15" width="11.109375" style="69" customWidth="1"/>
    <col min="16" max="16384" width="10" style="69"/>
  </cols>
  <sheetData>
    <row r="1" spans="1:15" s="94" customFormat="1" ht="30" customHeight="1">
      <c r="A1" s="93"/>
      <c r="B1" s="70" t="str">
        <f>IF(C3="","このシートを記載し提出してください。",C3)</f>
        <v>※先に別紙１シートを記載してください。</v>
      </c>
      <c r="C1" s="105"/>
      <c r="F1" s="95"/>
    </row>
    <row r="2" spans="1:15" s="94" customFormat="1" ht="15" customHeight="1">
      <c r="A2" s="93"/>
    </row>
    <row r="3" spans="1:15" ht="18" customHeight="1">
      <c r="A3" s="41" t="s">
        <v>50</v>
      </c>
      <c r="B3" s="40"/>
      <c r="C3" s="604" t="str">
        <f>IF(別紙１!AL8&lt;&gt;"o","※先に別紙１シートを記載してください。",IF(別紙１!AL16&lt;&gt;1,"※このシートには記載不要です。",""))</f>
        <v>※先に別紙１シートを記載してください。</v>
      </c>
      <c r="D3" s="604"/>
      <c r="E3" s="604"/>
      <c r="F3" s="604"/>
      <c r="G3" s="604"/>
      <c r="H3" s="604"/>
      <c r="I3" s="604"/>
      <c r="J3" s="604"/>
      <c r="K3" s="604"/>
      <c r="L3" s="604"/>
      <c r="M3" s="52" t="s">
        <v>59</v>
      </c>
      <c r="N3" s="600" t="str">
        <f>別紙１!$AB$5&amp;""</f>
        <v/>
      </c>
      <c r="O3" s="601"/>
    </row>
    <row r="4" spans="1:15" ht="9" customHeight="1">
      <c r="A4" s="244">
        <f>修正箇所!$G$1</f>
        <v>220816</v>
      </c>
      <c r="B4" s="40"/>
      <c r="C4" s="604"/>
      <c r="D4" s="604"/>
      <c r="E4" s="604"/>
      <c r="F4" s="604"/>
      <c r="G4" s="604"/>
      <c r="H4" s="604"/>
      <c r="I4" s="604"/>
      <c r="J4" s="604"/>
      <c r="K4" s="604"/>
      <c r="L4" s="604"/>
      <c r="M4" s="40"/>
      <c r="N4" s="43"/>
      <c r="O4" s="43"/>
    </row>
    <row r="5" spans="1:15" ht="16.2" customHeight="1">
      <c r="A5" s="44" t="s">
        <v>238</v>
      </c>
      <c r="B5" s="40"/>
      <c r="C5" s="40"/>
      <c r="D5" s="40"/>
      <c r="E5" s="40"/>
      <c r="F5" s="40"/>
      <c r="G5" s="40"/>
      <c r="H5" s="40"/>
      <c r="I5" s="40"/>
      <c r="J5" s="66"/>
      <c r="K5" s="66"/>
      <c r="L5" s="66"/>
      <c r="M5" s="66"/>
      <c r="N5" s="66"/>
      <c r="O5" s="66"/>
    </row>
    <row r="6" spans="1:15" ht="13.2" customHeight="1">
      <c r="A6" s="40"/>
      <c r="B6" s="40"/>
      <c r="C6" s="40"/>
      <c r="D6" s="40"/>
      <c r="E6" s="40"/>
      <c r="F6" s="40"/>
      <c r="G6" s="40"/>
      <c r="H6" s="42"/>
      <c r="I6" s="66"/>
      <c r="J6" s="66"/>
      <c r="K6" s="66"/>
      <c r="L6" s="66"/>
      <c r="M6" s="66"/>
      <c r="N6" s="66"/>
      <c r="O6" s="66"/>
    </row>
    <row r="7" spans="1:15" ht="22.5" customHeight="1">
      <c r="A7" s="45" t="s">
        <v>220</v>
      </c>
      <c r="B7" s="40"/>
      <c r="C7" s="40"/>
      <c r="D7" s="40"/>
      <c r="E7" s="40"/>
      <c r="F7" s="40"/>
      <c r="G7" s="40"/>
      <c r="H7" s="40"/>
      <c r="I7" s="40"/>
      <c r="J7" s="40"/>
      <c r="K7" s="40"/>
      <c r="L7" s="40"/>
      <c r="M7" s="40"/>
      <c r="N7" s="47" t="s">
        <v>33</v>
      </c>
      <c r="O7" s="145"/>
    </row>
    <row r="8" spans="1:15" ht="22.5" hidden="1" customHeight="1">
      <c r="A8" s="45"/>
      <c r="B8" s="40"/>
      <c r="C8" s="40"/>
      <c r="D8" s="40"/>
      <c r="E8" s="40"/>
      <c r="F8" s="107">
        <v>1</v>
      </c>
      <c r="G8" s="40">
        <v>2</v>
      </c>
      <c r="H8" s="40">
        <v>3</v>
      </c>
      <c r="I8" s="40">
        <v>4</v>
      </c>
      <c r="J8" s="40">
        <v>5</v>
      </c>
      <c r="K8" s="40">
        <v>6</v>
      </c>
      <c r="L8" s="40">
        <v>7</v>
      </c>
      <c r="M8" s="40">
        <v>8</v>
      </c>
      <c r="N8" s="40">
        <v>9</v>
      </c>
      <c r="O8" s="40">
        <v>10</v>
      </c>
    </row>
    <row r="9" spans="1:15">
      <c r="A9" s="486"/>
      <c r="B9" s="487"/>
      <c r="C9" s="487"/>
      <c r="D9" s="488"/>
      <c r="E9" s="182" t="s">
        <v>32</v>
      </c>
      <c r="F9" s="578" t="s">
        <v>103</v>
      </c>
      <c r="G9" s="579"/>
      <c r="H9" s="579"/>
      <c r="I9" s="579"/>
      <c r="J9" s="579"/>
      <c r="K9" s="579"/>
      <c r="L9" s="579"/>
      <c r="M9" s="579"/>
      <c r="N9" s="579"/>
      <c r="O9" s="580"/>
    </row>
    <row r="10" spans="1:15" s="73" customFormat="1" ht="36" customHeight="1">
      <c r="A10" s="489"/>
      <c r="B10" s="490"/>
      <c r="C10" s="490"/>
      <c r="D10" s="491"/>
      <c r="E10" s="48" t="s">
        <v>146</v>
      </c>
      <c r="F10" s="48" t="s">
        <v>148</v>
      </c>
      <c r="G10" s="49">
        <f>IF(別紙１!$AL$8&lt;&gt;"o",G8,INDEX(事業年度!$E$5:$E$21,事業年度!$F$4+F8))</f>
        <v>2</v>
      </c>
      <c r="H10" s="49">
        <f>IF(別紙１!$AL$8&lt;&gt;"o",H8,INDEX(事業年度!$E$5:$E$21,事業年度!$F$4+G8))</f>
        <v>3</v>
      </c>
      <c r="I10" s="49">
        <f>IF(別紙１!$AL$8&lt;&gt;"o",I8,INDEX(事業年度!$E$5:$E$21,事業年度!$F$4+H8))</f>
        <v>4</v>
      </c>
      <c r="J10" s="49">
        <f>IF(別紙１!$AL$8&lt;&gt;"o",J8,INDEX(事業年度!$E$5:$E$21,事業年度!$F$4+I8))</f>
        <v>5</v>
      </c>
      <c r="K10" s="49">
        <f>IF(別紙１!$AL$8&lt;&gt;"o",K8,INDEX(事業年度!$E$5:$E$21,事業年度!$F$4+J8))</f>
        <v>6</v>
      </c>
      <c r="L10" s="49">
        <f>IF(別紙１!$AL$8&lt;&gt;"o",L8,INDEX(事業年度!$E$5:$E$21,事業年度!$F$4+K8))</f>
        <v>7</v>
      </c>
      <c r="M10" s="49">
        <f>IF(別紙１!$AL$8&lt;&gt;"o",M8,INDEX(事業年度!$E$5:$E$21,事業年度!$F$4+L8))</f>
        <v>8</v>
      </c>
      <c r="N10" s="49">
        <f>IF(別紙１!$AL$8&lt;&gt;"o",N8,INDEX(事業年度!$E$5:$E$21,事業年度!$F$4+M8))</f>
        <v>9</v>
      </c>
      <c r="O10" s="72">
        <f>IF(別紙１!$AL$8&lt;&gt;"o",O8,INDEX(事業年度!$E$5:$E$21,事業年度!$F$4+N8))</f>
        <v>10</v>
      </c>
    </row>
    <row r="11" spans="1:15" s="73" customFormat="1" ht="23.25" customHeight="1">
      <c r="A11" s="492"/>
      <c r="B11" s="493"/>
      <c r="C11" s="493"/>
      <c r="D11" s="494"/>
      <c r="E11" s="74" t="str">
        <f>IF(E10="","",別紙１!AL15)</f>
        <v/>
      </c>
      <c r="F11" s="74" t="str">
        <f>IF(OR(別紙１!$AL$8&lt;&gt;"o",F10=""),"",INDEX(事業年度!$C$5:$C$21,事業年度!$F$4+F8-1))</f>
        <v/>
      </c>
      <c r="G11" s="75" t="str">
        <f>IF(OR(別紙１!$AL$8&lt;&gt;"o",G10=""),"",INDEX(事業年度!$C$5:$C$21,事業年度!$F$4+G8-1))</f>
        <v/>
      </c>
      <c r="H11" s="75" t="str">
        <f>IF(OR(別紙１!$AL$8&lt;&gt;"o",H10=""),"",INDEX(事業年度!$C$5:$C$21,事業年度!$F$4+H8-1))</f>
        <v/>
      </c>
      <c r="I11" s="75" t="str">
        <f>IF(OR(別紙１!$AL$8&lt;&gt;"o",I10=""),"",INDEX(事業年度!$C$5:$C$21,事業年度!$F$4+I8-1))</f>
        <v/>
      </c>
      <c r="J11" s="75" t="str">
        <f>IF(OR(別紙１!$AL$8&lt;&gt;"o",J10=""),"",INDEX(事業年度!$C$5:$C$21,事業年度!$F$4+J8-1))</f>
        <v/>
      </c>
      <c r="K11" s="75" t="str">
        <f>IF(OR(別紙１!$AL$8&lt;&gt;"o",K10=""),"",INDEX(事業年度!$C$5:$C$21,事業年度!$F$4+K8-1))</f>
        <v/>
      </c>
      <c r="L11" s="75" t="str">
        <f>IF(OR(別紙１!$AL$8&lt;&gt;"o",L10=""),"",INDEX(事業年度!$C$5:$C$21,事業年度!$F$4+L8-1))</f>
        <v/>
      </c>
      <c r="M11" s="75" t="str">
        <f>IF(OR(別紙１!$AL$8&lt;&gt;"o",M10=""),"",INDEX(事業年度!$C$5:$C$21,事業年度!$F$4+M8-1))</f>
        <v/>
      </c>
      <c r="N11" s="75" t="str">
        <f>IF(OR(別紙１!$AL$8&lt;&gt;"o",N10=""),"",INDEX(事業年度!$C$5:$C$21,事業年度!$F$4+N8-1))</f>
        <v/>
      </c>
      <c r="O11" s="76" t="str">
        <f>IF(OR(別紙１!$AL$8&lt;&gt;"o",O10=""),"",INDEX(事業年度!$C$5:$C$21,事業年度!$F$4+O8-1))</f>
        <v/>
      </c>
    </row>
    <row r="12" spans="1:15" s="73" customFormat="1" ht="21.6" customHeight="1">
      <c r="A12" s="477" t="s">
        <v>104</v>
      </c>
      <c r="B12" s="478"/>
      <c r="C12" s="478"/>
      <c r="D12" s="581"/>
      <c r="E12" s="77" t="str">
        <f>IF(OR(別紙１!AL8&lt;&gt;"o",E10=""),"",DATEDIF(E11-DAY(E11)+1,F11-DAY(F11)+1,"M"))</f>
        <v/>
      </c>
      <c r="F12" s="77" t="str">
        <f>IF(F11="","",事業年度!$J$13)</f>
        <v/>
      </c>
      <c r="G12" s="78" t="str">
        <f>IF(G11="","",事業年度!$J$13)</f>
        <v/>
      </c>
      <c r="H12" s="78" t="str">
        <f>IF(H11="","",事業年度!$J$13)</f>
        <v/>
      </c>
      <c r="I12" s="78" t="str">
        <f>IF(I11="","",事業年度!$J$13)</f>
        <v/>
      </c>
      <c r="J12" s="78" t="str">
        <f>IF(J11="","",事業年度!$J$13)</f>
        <v/>
      </c>
      <c r="K12" s="78" t="str">
        <f>IF(K11="","",事業年度!$J$13)</f>
        <v/>
      </c>
      <c r="L12" s="78" t="str">
        <f>IF(L11="","",事業年度!$J$13)</f>
        <v/>
      </c>
      <c r="M12" s="78" t="str">
        <f>IF(M11="","",事業年度!$J$13)</f>
        <v/>
      </c>
      <c r="N12" s="78" t="str">
        <f>IF(N11="","",事業年度!$J$13)</f>
        <v/>
      </c>
      <c r="O12" s="79" t="str">
        <f>IF(O11="","",事業年度!$J$13)</f>
        <v/>
      </c>
    </row>
    <row r="13" spans="1:15" ht="21.6" customHeight="1">
      <c r="A13" s="605" t="s">
        <v>105</v>
      </c>
      <c r="B13" s="606"/>
      <c r="C13" s="606"/>
      <c r="D13" s="607"/>
      <c r="E13" s="136"/>
      <c r="F13" s="136"/>
      <c r="G13" s="137"/>
      <c r="H13" s="137"/>
      <c r="I13" s="137"/>
      <c r="J13" s="137"/>
      <c r="K13" s="137"/>
      <c r="L13" s="137"/>
      <c r="M13" s="137"/>
      <c r="N13" s="137"/>
      <c r="O13" s="138"/>
    </row>
    <row r="14" spans="1:15" ht="21.6" customHeight="1">
      <c r="A14" s="602" t="s">
        <v>31</v>
      </c>
      <c r="B14" s="495" t="s">
        <v>106</v>
      </c>
      <c r="C14" s="496"/>
      <c r="D14" s="497"/>
      <c r="E14" s="139"/>
      <c r="F14" s="139"/>
      <c r="G14" s="140"/>
      <c r="H14" s="140"/>
      <c r="I14" s="140"/>
      <c r="J14" s="140"/>
      <c r="K14" s="140"/>
      <c r="L14" s="140"/>
      <c r="M14" s="140"/>
      <c r="N14" s="140"/>
      <c r="O14" s="141"/>
    </row>
    <row r="15" spans="1:15" ht="21.6" customHeight="1">
      <c r="A15" s="603"/>
      <c r="B15" s="495" t="s">
        <v>107</v>
      </c>
      <c r="C15" s="496"/>
      <c r="D15" s="497"/>
      <c r="E15" s="139"/>
      <c r="F15" s="139"/>
      <c r="G15" s="140"/>
      <c r="H15" s="140"/>
      <c r="I15" s="140"/>
      <c r="J15" s="140"/>
      <c r="K15" s="140"/>
      <c r="L15" s="140"/>
      <c r="M15" s="140"/>
      <c r="N15" s="140"/>
      <c r="O15" s="141"/>
    </row>
    <row r="16" spans="1:15" ht="21.6" customHeight="1">
      <c r="A16" s="498" t="s">
        <v>108</v>
      </c>
      <c r="B16" s="499"/>
      <c r="C16" s="499"/>
      <c r="D16" s="500"/>
      <c r="E16" s="139"/>
      <c r="F16" s="139"/>
      <c r="G16" s="140"/>
      <c r="H16" s="140"/>
      <c r="I16" s="140"/>
      <c r="J16" s="140"/>
      <c r="K16" s="140"/>
      <c r="L16" s="140"/>
      <c r="M16" s="140"/>
      <c r="N16" s="140"/>
      <c r="O16" s="141"/>
    </row>
    <row r="17" spans="1:15" ht="21.6" customHeight="1" thickBot="1">
      <c r="A17" s="498" t="s">
        <v>109</v>
      </c>
      <c r="B17" s="499"/>
      <c r="C17" s="499"/>
      <c r="D17" s="500"/>
      <c r="E17" s="142"/>
      <c r="F17" s="142"/>
      <c r="G17" s="143"/>
      <c r="H17" s="143"/>
      <c r="I17" s="143"/>
      <c r="J17" s="143"/>
      <c r="K17" s="143"/>
      <c r="L17" s="143"/>
      <c r="M17" s="143"/>
      <c r="N17" s="143"/>
      <c r="O17" s="144"/>
    </row>
    <row r="18" spans="1:15" ht="27" hidden="1" customHeight="1" thickBot="1">
      <c r="A18" s="474" t="s">
        <v>110</v>
      </c>
      <c r="B18" s="475"/>
      <c r="C18" s="475"/>
      <c r="D18" s="476"/>
      <c r="E18" s="80" t="e">
        <f t="shared" ref="E18:O18" si="0">IF(E10="","",MAX(1,(E13-(E14+E15)+E16+E17)/E12*12))</f>
        <v>#VALUE!</v>
      </c>
      <c r="F18" s="67" t="e">
        <f t="shared" si="0"/>
        <v>#VALUE!</v>
      </c>
      <c r="G18" s="68" t="e">
        <f t="shared" si="0"/>
        <v>#VALUE!</v>
      </c>
      <c r="H18" s="68" t="e">
        <f t="shared" si="0"/>
        <v>#VALUE!</v>
      </c>
      <c r="I18" s="68" t="e">
        <f t="shared" si="0"/>
        <v>#VALUE!</v>
      </c>
      <c r="J18" s="68" t="e">
        <f t="shared" si="0"/>
        <v>#VALUE!</v>
      </c>
      <c r="K18" s="68" t="e">
        <f t="shared" si="0"/>
        <v>#VALUE!</v>
      </c>
      <c r="L18" s="68" t="e">
        <f t="shared" si="0"/>
        <v>#VALUE!</v>
      </c>
      <c r="M18" s="68" t="e">
        <f t="shared" si="0"/>
        <v>#VALUE!</v>
      </c>
      <c r="N18" s="68" t="e">
        <f t="shared" si="0"/>
        <v>#VALUE!</v>
      </c>
      <c r="O18" s="81" t="e">
        <f t="shared" si="0"/>
        <v>#VALUE!</v>
      </c>
    </row>
    <row r="19" spans="1:15" ht="21.6" customHeight="1" thickBot="1">
      <c r="A19" s="477" t="s">
        <v>110</v>
      </c>
      <c r="B19" s="478"/>
      <c r="C19" s="478"/>
      <c r="D19" s="479"/>
      <c r="E19" s="82" t="str">
        <f>IF(E12="","","(A)  "&amp;TEXT(E18,"#,##0"))</f>
        <v/>
      </c>
      <c r="F19" s="83" t="str">
        <f>IF(別紙１!$AL$8&lt;&gt;"o","",IF(LEFT(F10,2)="終了","(B)  ","")&amp;TEXT(F18,"#,##0"))</f>
        <v/>
      </c>
      <c r="G19" s="84" t="str">
        <f>IF(別紙１!$AL$8&lt;&gt;"o","",IF(LEFT(G10,2)="終了","(B)  ","")&amp;TEXT(G18,"#,##0"))</f>
        <v/>
      </c>
      <c r="H19" s="84" t="str">
        <f>IF(別紙１!$AL$8&lt;&gt;"o","",IF(LEFT(H10,2)="終了","(B)  ","")&amp;TEXT(H18,"#,##0"))</f>
        <v/>
      </c>
      <c r="I19" s="84" t="str">
        <f>IF(別紙１!$AL$8&lt;&gt;"o","",IF(LEFT(I10,2)="終了","(B)  ","")&amp;TEXT(I18,"#,##0"))</f>
        <v/>
      </c>
      <c r="J19" s="84" t="str">
        <f>IF(別紙１!$AL$8&lt;&gt;"o","",IF(LEFT(J10,2)="終了","(B)  ","")&amp;TEXT(J18,"#,##0"))</f>
        <v/>
      </c>
      <c r="K19" s="84" t="str">
        <f>IF(別紙１!$AL$8&lt;&gt;"o","",IF(LEFT(K10,2)="終了","(B)  ","")&amp;TEXT(K18,"#,##0"))</f>
        <v/>
      </c>
      <c r="L19" s="84" t="str">
        <f>IF(別紙１!$AL$8&lt;&gt;"o","",IF(LEFT(L10,2)="終了","(B)  ","")&amp;TEXT(L18,"#,##0"))</f>
        <v/>
      </c>
      <c r="M19" s="84" t="str">
        <f>IF(別紙１!$AL$8&lt;&gt;"o","",IF(LEFT(M10,2)="終了","(B)  ","")&amp;TEXT(M18,"#,##0"))</f>
        <v/>
      </c>
      <c r="N19" s="84" t="str">
        <f>IF(別紙１!$AL$8&lt;&gt;"o","",IF(LEFT(N10,2)="終了","(B)  ","")&amp;TEXT(N18,"#,##0"))</f>
        <v/>
      </c>
      <c r="O19" s="85" t="str">
        <f>IF(別紙１!$AL$8&lt;&gt;"o","",IF(LEFT(O10,2)="終了","(B)  ","")&amp;TEXT(O18,"#,##0"))</f>
        <v/>
      </c>
    </row>
    <row r="20" spans="1:15" ht="6" customHeight="1">
      <c r="A20" s="45"/>
      <c r="B20" s="45"/>
      <c r="C20" s="45"/>
      <c r="D20" s="45"/>
      <c r="E20" s="45"/>
      <c r="F20" s="45"/>
      <c r="G20" s="45"/>
      <c r="H20" s="45"/>
      <c r="I20" s="45"/>
      <c r="J20" s="45"/>
      <c r="K20" s="45"/>
      <c r="L20" s="45"/>
      <c r="M20" s="45"/>
      <c r="N20" s="45"/>
      <c r="O20" s="45"/>
    </row>
    <row r="21" spans="1:15" ht="42" customHeight="1">
      <c r="A21" s="533" t="s">
        <v>270</v>
      </c>
      <c r="B21" s="534"/>
      <c r="C21" s="534"/>
      <c r="D21" s="534"/>
      <c r="E21" s="535"/>
      <c r="F21" s="536"/>
      <c r="G21" s="536"/>
      <c r="H21" s="536"/>
      <c r="I21" s="536"/>
      <c r="J21" s="536"/>
      <c r="K21" s="536"/>
      <c r="L21" s="536"/>
      <c r="M21" s="536"/>
      <c r="N21" s="536"/>
      <c r="O21" s="537"/>
    </row>
    <row r="22" spans="1:15" ht="6" customHeight="1">
      <c r="A22" s="45"/>
      <c r="B22" s="45"/>
      <c r="C22" s="45"/>
      <c r="D22" s="45"/>
      <c r="E22" s="45"/>
      <c r="F22" s="45"/>
      <c r="G22" s="45"/>
      <c r="H22" s="45"/>
      <c r="I22" s="45"/>
      <c r="J22" s="45"/>
      <c r="K22" s="45"/>
      <c r="L22" s="45"/>
      <c r="M22" s="45"/>
      <c r="N22" s="45"/>
      <c r="O22" s="45"/>
    </row>
    <row r="23" spans="1:15" ht="25.95" customHeight="1">
      <c r="A23" s="466" t="s">
        <v>147</v>
      </c>
      <c r="B23" s="467"/>
      <c r="C23" s="467"/>
      <c r="D23" s="468"/>
      <c r="E23" s="86" t="str">
        <f>IF(別紙１!AL8&lt;&gt;"o","",E18)</f>
        <v/>
      </c>
      <c r="F23" s="46"/>
      <c r="G23" s="40"/>
      <c r="H23" s="40"/>
      <c r="I23" s="40"/>
      <c r="J23" s="40"/>
      <c r="K23" s="50"/>
      <c r="L23" s="46"/>
      <c r="M23" s="46"/>
      <c r="N23" s="46"/>
      <c r="O23" s="46"/>
    </row>
    <row r="24" spans="1:15" ht="25.95" customHeight="1" thickBot="1">
      <c r="A24" s="480" t="s">
        <v>136</v>
      </c>
      <c r="B24" s="481"/>
      <c r="C24" s="481"/>
      <c r="D24" s="482"/>
      <c r="E24" s="88" t="str">
        <f>IF(別紙１!AL8&lt;&gt;"o","",INDEX($F$18:$O$18,MATCH("終了*",$F$10:$O$10,0)))</f>
        <v/>
      </c>
      <c r="F24" s="46"/>
      <c r="G24" s="592" t="s">
        <v>112</v>
      </c>
      <c r="H24" s="593"/>
      <c r="I24" s="594"/>
      <c r="J24" s="87" t="str">
        <f>別紙１!Z36</f>
        <v>（　　　年間）</v>
      </c>
      <c r="K24" s="50"/>
      <c r="L24" s="40"/>
      <c r="M24" s="46"/>
      <c r="N24" s="46"/>
      <c r="O24" s="46"/>
    </row>
    <row r="25" spans="1:15" ht="25.95" customHeight="1" thickBot="1">
      <c r="A25" s="483" t="s">
        <v>161</v>
      </c>
      <c r="B25" s="484"/>
      <c r="C25" s="484"/>
      <c r="D25" s="485"/>
      <c r="E25" s="90" t="str">
        <f>IF(別紙１!AL8&lt;&gt;"o","",IFERROR((E24-E23)/E23,"エラー"))</f>
        <v/>
      </c>
      <c r="F25" s="46"/>
      <c r="G25" s="483" t="s">
        <v>162</v>
      </c>
      <c r="H25" s="484"/>
      <c r="I25" s="485"/>
      <c r="J25" s="89" t="str">
        <f>IF(別紙１!AL8&lt;&gt;"o","",J24*0.015)</f>
        <v/>
      </c>
      <c r="K25" s="40"/>
      <c r="L25" s="595" t="s">
        <v>160</v>
      </c>
      <c r="M25" s="596"/>
      <c r="N25" s="597" t="str">
        <f t="shared" ref="N25" si="1">IF(OR(E25="",E25="エラー"),E25,IF(E25&gt;=J25,"該当","該当せず"))</f>
        <v/>
      </c>
      <c r="O25" s="598"/>
    </row>
    <row r="26" spans="1:15" s="91" customFormat="1" ht="15" customHeight="1">
      <c r="A26" s="64" t="s">
        <v>271</v>
      </c>
      <c r="B26" s="64"/>
      <c r="C26" s="64"/>
      <c r="D26" s="64"/>
      <c r="E26" s="64"/>
      <c r="F26" s="64"/>
      <c r="G26" s="64"/>
      <c r="H26" s="64"/>
      <c r="I26" s="64"/>
      <c r="J26" s="64"/>
      <c r="K26" s="64"/>
      <c r="L26" s="64"/>
      <c r="M26" s="64"/>
      <c r="N26" s="64"/>
      <c r="O26" s="64"/>
    </row>
    <row r="27" spans="1:15" s="91" customFormat="1" ht="15" customHeight="1">
      <c r="A27" s="64" t="s">
        <v>272</v>
      </c>
      <c r="B27" s="64"/>
      <c r="C27" s="64"/>
      <c r="D27" s="64"/>
      <c r="E27" s="64"/>
      <c r="F27" s="64"/>
      <c r="G27" s="64"/>
      <c r="H27" s="64"/>
      <c r="I27" s="64"/>
      <c r="J27" s="64"/>
      <c r="K27" s="64"/>
      <c r="L27" s="64"/>
      <c r="M27" s="64"/>
      <c r="N27" s="64"/>
      <c r="O27" s="64"/>
    </row>
    <row r="28" spans="1:15" s="91" customFormat="1" ht="15" customHeight="1">
      <c r="A28" s="64" t="s">
        <v>111</v>
      </c>
      <c r="B28" s="64"/>
      <c r="C28" s="64"/>
      <c r="D28" s="64"/>
      <c r="E28" s="64"/>
      <c r="F28" s="64"/>
      <c r="G28" s="64"/>
      <c r="H28" s="64"/>
      <c r="I28" s="64"/>
      <c r="J28" s="64"/>
      <c r="K28" s="64"/>
      <c r="L28" s="64"/>
      <c r="M28" s="64"/>
      <c r="N28" s="64"/>
      <c r="O28" s="64"/>
    </row>
    <row r="29" spans="1:15" s="91" customFormat="1" ht="15" customHeight="1">
      <c r="A29" s="64" t="s">
        <v>273</v>
      </c>
      <c r="B29" s="64"/>
      <c r="C29" s="64"/>
      <c r="D29" s="64"/>
      <c r="E29" s="64"/>
      <c r="F29" s="64"/>
      <c r="G29" s="64"/>
      <c r="H29" s="64"/>
      <c r="I29" s="64"/>
      <c r="J29" s="64"/>
      <c r="K29" s="64"/>
      <c r="L29" s="64"/>
      <c r="M29" s="64"/>
      <c r="N29" s="64"/>
      <c r="O29" s="64"/>
    </row>
    <row r="30" spans="1:15" s="91" customFormat="1" ht="15" customHeight="1">
      <c r="A30" s="92" t="s">
        <v>274</v>
      </c>
      <c r="B30" s="64"/>
      <c r="C30" s="64"/>
      <c r="D30" s="64"/>
      <c r="E30" s="64"/>
      <c r="F30" s="64"/>
      <c r="G30" s="64"/>
      <c r="H30" s="64"/>
      <c r="I30" s="64"/>
      <c r="J30" s="64"/>
      <c r="K30" s="64"/>
      <c r="L30" s="64"/>
      <c r="M30" s="64"/>
      <c r="N30" s="64"/>
      <c r="O30" s="64"/>
    </row>
    <row r="31" spans="1:15" s="91" customFormat="1" ht="15" customHeight="1">
      <c r="A31" s="64" t="s">
        <v>275</v>
      </c>
      <c r="B31" s="64"/>
      <c r="C31" s="64"/>
      <c r="D31" s="64"/>
      <c r="E31" s="64"/>
      <c r="F31" s="64"/>
      <c r="G31" s="64"/>
      <c r="H31" s="64"/>
      <c r="I31" s="64"/>
      <c r="J31" s="64"/>
      <c r="K31" s="64"/>
      <c r="L31" s="64"/>
      <c r="M31" s="64"/>
      <c r="N31" s="64"/>
      <c r="O31" s="64"/>
    </row>
    <row r="32" spans="1:15" s="91" customFormat="1" ht="29.25" customHeight="1">
      <c r="A32" s="599" t="s">
        <v>149</v>
      </c>
      <c r="B32" s="599"/>
      <c r="C32" s="599"/>
      <c r="D32" s="599"/>
      <c r="E32" s="599"/>
      <c r="F32" s="599"/>
      <c r="G32" s="599"/>
      <c r="H32" s="599"/>
      <c r="I32" s="599"/>
      <c r="J32" s="599"/>
      <c r="K32" s="599"/>
      <c r="L32" s="599"/>
      <c r="M32" s="599"/>
      <c r="N32" s="599"/>
      <c r="O32" s="599"/>
    </row>
    <row r="33" spans="1:15" s="91" customFormat="1" ht="29.25" customHeight="1">
      <c r="A33" s="599" t="s">
        <v>150</v>
      </c>
      <c r="B33" s="599"/>
      <c r="C33" s="599"/>
      <c r="D33" s="599"/>
      <c r="E33" s="599"/>
      <c r="F33" s="599"/>
      <c r="G33" s="599"/>
      <c r="H33" s="599"/>
      <c r="I33" s="599"/>
      <c r="J33" s="599"/>
      <c r="K33" s="599"/>
      <c r="L33" s="599"/>
      <c r="M33" s="599"/>
      <c r="N33" s="599"/>
      <c r="O33" s="599"/>
    </row>
    <row r="34" spans="1:15" s="91" customFormat="1" ht="15" customHeight="1">
      <c r="A34" s="64" t="s">
        <v>276</v>
      </c>
      <c r="B34" s="64"/>
      <c r="C34" s="64"/>
      <c r="D34" s="64"/>
      <c r="E34" s="64"/>
      <c r="F34" s="64"/>
      <c r="G34" s="64"/>
      <c r="H34" s="64"/>
      <c r="I34" s="64"/>
      <c r="J34" s="64"/>
      <c r="K34" s="64"/>
      <c r="L34" s="64"/>
      <c r="M34" s="64"/>
      <c r="N34" s="64"/>
      <c r="O34" s="64"/>
    </row>
    <row r="35" spans="1:15" s="91" customFormat="1" ht="15" customHeight="1">
      <c r="A35" s="599" t="s">
        <v>151</v>
      </c>
      <c r="B35" s="599"/>
      <c r="C35" s="599"/>
      <c r="D35" s="599"/>
      <c r="E35" s="599"/>
      <c r="F35" s="599"/>
      <c r="G35" s="599"/>
      <c r="H35" s="599"/>
      <c r="I35" s="599"/>
      <c r="J35" s="599"/>
      <c r="K35" s="599"/>
      <c r="L35" s="599"/>
      <c r="M35" s="599"/>
      <c r="N35" s="599"/>
      <c r="O35" s="599"/>
    </row>
    <row r="36" spans="1:15" ht="15" customHeight="1">
      <c r="A36" s="166"/>
      <c r="B36" s="166"/>
      <c r="C36" s="166"/>
      <c r="D36" s="166"/>
      <c r="E36" s="166"/>
      <c r="F36" s="166"/>
      <c r="G36" s="166"/>
      <c r="H36" s="166"/>
      <c r="I36" s="166"/>
      <c r="J36" s="166"/>
      <c r="K36" s="166"/>
      <c r="L36" s="166"/>
      <c r="M36" s="166"/>
      <c r="N36" s="166"/>
      <c r="O36" s="166"/>
    </row>
    <row r="37" spans="1:15">
      <c r="A37" s="167" t="s">
        <v>221</v>
      </c>
      <c r="B37" s="166"/>
      <c r="C37" s="166"/>
      <c r="D37" s="166"/>
      <c r="E37" s="166"/>
      <c r="F37" s="166"/>
      <c r="G37" s="166"/>
      <c r="H37" s="166"/>
      <c r="I37" s="166"/>
      <c r="J37" s="166"/>
      <c r="K37" s="166"/>
      <c r="L37" s="166"/>
      <c r="M37" s="166"/>
      <c r="N37" s="166"/>
      <c r="O37" s="166"/>
    </row>
    <row r="38" spans="1:15" s="94" customFormat="1" ht="21" customHeight="1">
      <c r="A38" s="501" t="s">
        <v>217</v>
      </c>
      <c r="B38" s="502"/>
      <c r="C38" s="168"/>
      <c r="D38" s="505" t="s">
        <v>218</v>
      </c>
      <c r="E38" s="506"/>
      <c r="F38" s="506"/>
      <c r="G38" s="506"/>
      <c r="H38" s="507"/>
      <c r="I38" s="166"/>
      <c r="J38" s="166"/>
      <c r="K38" s="167"/>
      <c r="L38" s="46"/>
      <c r="M38" s="46"/>
      <c r="N38" s="46"/>
      <c r="O38" s="46"/>
    </row>
    <row r="39" spans="1:15" s="94" customFormat="1" ht="21" customHeight="1">
      <c r="A39" s="503"/>
      <c r="B39" s="504"/>
      <c r="C39" s="169"/>
      <c r="D39" s="508" t="s">
        <v>219</v>
      </c>
      <c r="E39" s="509"/>
      <c r="F39" s="509"/>
      <c r="G39" s="509"/>
      <c r="H39" s="510"/>
      <c r="I39" s="166"/>
      <c r="J39" s="166"/>
      <c r="K39" s="167"/>
      <c r="L39" s="46"/>
      <c r="M39" s="46"/>
      <c r="N39" s="46"/>
      <c r="O39" s="46"/>
    </row>
    <row r="40" spans="1:15" ht="10.8" customHeight="1">
      <c r="A40" s="166"/>
      <c r="B40" s="166"/>
      <c r="C40" s="166"/>
      <c r="D40" s="166"/>
      <c r="E40" s="166"/>
      <c r="F40" s="166"/>
      <c r="G40" s="166"/>
      <c r="H40" s="166"/>
      <c r="I40" s="166"/>
      <c r="J40" s="166"/>
      <c r="K40" s="166"/>
      <c r="L40" s="166"/>
      <c r="M40" s="166"/>
      <c r="N40" s="166"/>
      <c r="O40" s="166"/>
    </row>
    <row r="41" spans="1:15" s="94" customFormat="1" ht="14.4">
      <c r="A41" s="45" t="s">
        <v>222</v>
      </c>
      <c r="B41" s="51"/>
      <c r="C41" s="51"/>
      <c r="D41" s="51"/>
      <c r="E41" s="51"/>
      <c r="F41" s="51"/>
      <c r="G41" s="51"/>
      <c r="H41" s="51"/>
      <c r="I41" s="51"/>
      <c r="J41" s="51"/>
      <c r="K41" s="51"/>
      <c r="L41" s="51"/>
      <c r="M41" s="51"/>
      <c r="N41" s="51"/>
      <c r="O41" s="54" t="s">
        <v>54</v>
      </c>
    </row>
    <row r="42" spans="1:15" s="94" customFormat="1" ht="14.4">
      <c r="A42" s="569"/>
      <c r="B42" s="570"/>
      <c r="C42" s="570"/>
      <c r="D42" s="571"/>
      <c r="E42" s="102" t="s">
        <v>113</v>
      </c>
      <c r="F42" s="578" t="s">
        <v>114</v>
      </c>
      <c r="G42" s="579"/>
      <c r="H42" s="579"/>
      <c r="I42" s="579"/>
      <c r="J42" s="579"/>
      <c r="K42" s="579"/>
      <c r="L42" s="579"/>
      <c r="M42" s="579"/>
      <c r="N42" s="579"/>
      <c r="O42" s="580"/>
    </row>
    <row r="43" spans="1:15" s="94" customFormat="1" ht="27" customHeight="1">
      <c r="A43" s="572"/>
      <c r="B43" s="573"/>
      <c r="C43" s="573"/>
      <c r="D43" s="574"/>
      <c r="E43" s="96" t="str">
        <f t="shared" ref="E43:O43" si="2">E10</f>
        <v>確認基準
事業年度</v>
      </c>
      <c r="F43" s="97" t="str">
        <f t="shared" si="2"/>
        <v>開始
事業年度</v>
      </c>
      <c r="G43" s="98">
        <f t="shared" si="2"/>
        <v>2</v>
      </c>
      <c r="H43" s="98">
        <f t="shared" si="2"/>
        <v>3</v>
      </c>
      <c r="I43" s="98">
        <f t="shared" si="2"/>
        <v>4</v>
      </c>
      <c r="J43" s="98">
        <f t="shared" si="2"/>
        <v>5</v>
      </c>
      <c r="K43" s="98">
        <f t="shared" si="2"/>
        <v>6</v>
      </c>
      <c r="L43" s="98">
        <f t="shared" si="2"/>
        <v>7</v>
      </c>
      <c r="M43" s="98">
        <f t="shared" si="2"/>
        <v>8</v>
      </c>
      <c r="N43" s="98">
        <f t="shared" si="2"/>
        <v>9</v>
      </c>
      <c r="O43" s="153">
        <f t="shared" si="2"/>
        <v>10</v>
      </c>
    </row>
    <row r="44" spans="1:15" s="94" customFormat="1" ht="18" customHeight="1">
      <c r="A44" s="575"/>
      <c r="B44" s="576"/>
      <c r="C44" s="576"/>
      <c r="D44" s="577"/>
      <c r="E44" s="99" t="str">
        <f t="shared" ref="E44:O44" si="3">E11</f>
        <v/>
      </c>
      <c r="F44" s="100" t="str">
        <f t="shared" si="3"/>
        <v/>
      </c>
      <c r="G44" s="101" t="str">
        <f t="shared" si="3"/>
        <v/>
      </c>
      <c r="H44" s="101" t="str">
        <f t="shared" si="3"/>
        <v/>
      </c>
      <c r="I44" s="101" t="str">
        <f t="shared" si="3"/>
        <v/>
      </c>
      <c r="J44" s="101" t="str">
        <f t="shared" si="3"/>
        <v/>
      </c>
      <c r="K44" s="101" t="str">
        <f t="shared" si="3"/>
        <v/>
      </c>
      <c r="L44" s="101" t="str">
        <f t="shared" si="3"/>
        <v/>
      </c>
      <c r="M44" s="101" t="str">
        <f t="shared" si="3"/>
        <v/>
      </c>
      <c r="N44" s="101" t="str">
        <f t="shared" si="3"/>
        <v/>
      </c>
      <c r="O44" s="76" t="str">
        <f t="shared" si="3"/>
        <v/>
      </c>
    </row>
    <row r="45" spans="1:15" s="94" customFormat="1" ht="21" customHeight="1">
      <c r="A45" s="477" t="s">
        <v>228</v>
      </c>
      <c r="B45" s="478"/>
      <c r="C45" s="478"/>
      <c r="D45" s="581"/>
      <c r="E45" s="146"/>
      <c r="F45" s="147"/>
      <c r="G45" s="148"/>
      <c r="H45" s="148"/>
      <c r="I45" s="148"/>
      <c r="J45" s="148"/>
      <c r="K45" s="148"/>
      <c r="L45" s="148"/>
      <c r="M45" s="148"/>
      <c r="N45" s="148"/>
      <c r="O45" s="149"/>
    </row>
    <row r="46" spans="1:15" s="94" customFormat="1" ht="21" customHeight="1">
      <c r="A46" s="582" t="s">
        <v>152</v>
      </c>
      <c r="B46" s="583"/>
      <c r="C46" s="583"/>
      <c r="D46" s="584"/>
      <c r="E46" s="55"/>
      <c r="F46" s="13" t="str">
        <f>IF(OR(別紙１!$AL$8&lt;&gt;"o",$J$50="",F43=""),"",IF(OR($J$50&lt;F45,AND($J$50=F45,$C$38="○")),"該当","該当せず"))</f>
        <v/>
      </c>
      <c r="G46" s="13" t="str">
        <f>IF(OR(別紙１!$AL$8&lt;&gt;"o",$J$50="",G43=""),"",IF(OR($J$50&lt;G45,AND($J$50=G45,$C$38="○")),"該当","該当せず"))</f>
        <v/>
      </c>
      <c r="H46" s="13" t="str">
        <f>IF(OR(別紙１!$AL$8&lt;&gt;"o",$J$50="",H43=""),"",IF(OR($J$50&lt;H45,AND($J$50=H45,$C$38="○")),"該当","該当せず"))</f>
        <v/>
      </c>
      <c r="I46" s="13" t="str">
        <f>IF(OR(別紙１!$AL$8&lt;&gt;"o",$J$50="",I43=""),"",IF(OR($J$50&lt;I45,AND($J$50=I45,$C$38="○")),"該当","該当せず"))</f>
        <v/>
      </c>
      <c r="J46" s="13" t="str">
        <f>IF(OR(別紙１!$AL$8&lt;&gt;"o",$J$50="",J43=""),"",IF(OR($J$50&lt;J45,AND($J$50=J45,$C$38="○")),"該当","該当せず"))</f>
        <v/>
      </c>
      <c r="K46" s="13" t="str">
        <f>IF(OR(別紙１!$AL$8&lt;&gt;"o",$J$50="",K43=""),"",IF(OR($J$50&lt;K45,AND($J$50=K45,$C$38="○")),"該当","該当せず"))</f>
        <v/>
      </c>
      <c r="L46" s="13" t="str">
        <f>IF(OR(別紙１!$AL$8&lt;&gt;"o",$J$50="",L43=""),"",IF(OR($J$50&lt;L45,AND($J$50=L45,$C$38="○")),"該当","該当せず"))</f>
        <v/>
      </c>
      <c r="M46" s="13" t="str">
        <f>IF(OR(別紙１!$AL$8&lt;&gt;"o",$J$50="",M43=""),"",IF(OR($J$50&lt;M45,AND($J$50=M45,$C$38="○")),"該当","該当せず"))</f>
        <v/>
      </c>
      <c r="N46" s="13" t="str">
        <f>IF(OR(別紙１!$AL$8&lt;&gt;"o",$J$50="",N43=""),"",IF(OR($J$50&lt;N45,AND($J$50=N45,$C$38="○")),"該当","該当せず"))</f>
        <v/>
      </c>
      <c r="O46" s="14" t="str">
        <f>IF(OR(別紙１!$AL$8&lt;&gt;"o",$J$50="",O43=""),"",IF(OR($J$50&lt;O45,AND($J$50=O45,$C$38="○")),"該当","該当せず"))</f>
        <v/>
      </c>
    </row>
    <row r="47" spans="1:15" ht="6" customHeight="1">
      <c r="A47" s="45"/>
      <c r="B47" s="45"/>
      <c r="C47" s="45"/>
      <c r="D47" s="45"/>
      <c r="E47" s="45"/>
      <c r="F47" s="45"/>
      <c r="G47" s="45"/>
      <c r="H47" s="45"/>
      <c r="I47" s="45"/>
      <c r="J47" s="45"/>
      <c r="K47" s="45"/>
      <c r="L47" s="45"/>
      <c r="M47" s="45"/>
      <c r="N47" s="45"/>
      <c r="O47" s="45"/>
    </row>
    <row r="48" spans="1:15" ht="42" customHeight="1">
      <c r="A48" s="533" t="s">
        <v>284</v>
      </c>
      <c r="B48" s="534"/>
      <c r="C48" s="534"/>
      <c r="D48" s="534"/>
      <c r="E48" s="535"/>
      <c r="F48" s="536"/>
      <c r="G48" s="536"/>
      <c r="H48" s="536"/>
      <c r="I48" s="536"/>
      <c r="J48" s="536"/>
      <c r="K48" s="536"/>
      <c r="L48" s="536"/>
      <c r="M48" s="536"/>
      <c r="N48" s="536"/>
      <c r="O48" s="537"/>
    </row>
    <row r="49" spans="1:15" ht="6" customHeight="1" thickBot="1">
      <c r="A49" s="45"/>
      <c r="B49" s="45"/>
      <c r="C49" s="45"/>
      <c r="D49" s="45"/>
      <c r="E49" s="45"/>
      <c r="F49" s="45"/>
      <c r="G49" s="45"/>
      <c r="H49" s="45"/>
      <c r="I49" s="45"/>
      <c r="J49" s="45"/>
      <c r="K49" s="45"/>
      <c r="L49" s="45"/>
      <c r="M49" s="45"/>
      <c r="N49" s="45"/>
      <c r="O49" s="45"/>
    </row>
    <row r="50" spans="1:15" s="94" customFormat="1" ht="27" customHeight="1" thickBot="1">
      <c r="A50" s="296"/>
      <c r="B50" s="296"/>
      <c r="C50" s="296"/>
      <c r="D50" s="296"/>
      <c r="E50" s="296"/>
      <c r="F50" s="296"/>
      <c r="G50" s="585" t="s">
        <v>229</v>
      </c>
      <c r="H50" s="586"/>
      <c r="I50" s="587"/>
      <c r="J50" s="103" t="str">
        <f>IF(E45="","",E45)</f>
        <v/>
      </c>
      <c r="K50" s="245"/>
      <c r="L50" s="588" t="s">
        <v>225</v>
      </c>
      <c r="M50" s="589"/>
      <c r="N50" s="590" t="str">
        <f>IF(別紙１!$AL$8&lt;&gt;"o","",IF(COUNTIF($F$46:$O$46,"該当せず")&gt;0,"該当せず",IF(COUNTIF($F$46:$O$46,"該当")&gt;0,"該当","-")))</f>
        <v/>
      </c>
      <c r="O50" s="591"/>
    </row>
    <row r="51" spans="1:15" s="94" customFormat="1" ht="6" customHeight="1">
      <c r="A51" s="296"/>
      <c r="B51" s="296"/>
      <c r="C51" s="296"/>
      <c r="D51" s="296"/>
      <c r="E51" s="296"/>
      <c r="F51" s="296"/>
      <c r="G51" s="298"/>
      <c r="H51" s="298"/>
      <c r="I51" s="298"/>
      <c r="J51" s="298"/>
      <c r="K51" s="298"/>
      <c r="L51" s="473" t="s">
        <v>231</v>
      </c>
      <c r="M51" s="473"/>
      <c r="N51" s="473"/>
      <c r="O51" s="473"/>
    </row>
    <row r="52" spans="1:15" s="94" customFormat="1" ht="18" customHeight="1">
      <c r="A52" s="532" t="s">
        <v>277</v>
      </c>
      <c r="B52" s="532"/>
      <c r="C52" s="532"/>
      <c r="D52" s="532"/>
      <c r="E52" s="532"/>
      <c r="F52" s="532"/>
      <c r="G52" s="532"/>
      <c r="H52" s="532"/>
      <c r="I52" s="532"/>
      <c r="J52" s="532"/>
      <c r="K52" s="299"/>
      <c r="L52" s="473"/>
      <c r="M52" s="473"/>
      <c r="N52" s="473"/>
      <c r="O52" s="473"/>
    </row>
    <row r="53" spans="1:15" s="71" customFormat="1" ht="30" customHeight="1">
      <c r="A53" s="532"/>
      <c r="B53" s="532"/>
      <c r="C53" s="532"/>
      <c r="D53" s="532"/>
      <c r="E53" s="532"/>
      <c r="F53" s="532"/>
      <c r="G53" s="532"/>
      <c r="H53" s="532"/>
      <c r="I53" s="532"/>
      <c r="J53" s="532"/>
      <c r="K53" s="296"/>
      <c r="L53" s="296"/>
      <c r="M53" s="296"/>
      <c r="N53" s="296"/>
      <c r="O53" s="296"/>
    </row>
    <row r="54" spans="1:15" s="94" customFormat="1" ht="14.4">
      <c r="A54" s="109" t="s">
        <v>154</v>
      </c>
      <c r="B54" s="62"/>
      <c r="C54" s="62"/>
      <c r="D54" s="62"/>
      <c r="E54" s="62"/>
      <c r="F54" s="62"/>
      <c r="G54" s="62"/>
      <c r="H54" s="62"/>
      <c r="I54" s="62"/>
      <c r="J54" s="62"/>
      <c r="K54" s="62"/>
      <c r="L54" s="62"/>
      <c r="M54" s="62"/>
      <c r="N54" s="62"/>
      <c r="O54" s="62"/>
    </row>
    <row r="55" spans="1:15" s="94" customFormat="1" ht="14.4">
      <c r="A55" s="110" t="s">
        <v>155</v>
      </c>
      <c r="B55" s="64"/>
      <c r="C55" s="64"/>
      <c r="D55" s="64"/>
      <c r="E55" s="51"/>
      <c r="F55" s="51"/>
      <c r="G55" s="51"/>
      <c r="H55" s="51"/>
      <c r="I55" s="51"/>
      <c r="J55" s="51"/>
      <c r="K55" s="51"/>
      <c r="L55" s="51"/>
      <c r="M55" s="51"/>
      <c r="N55" s="51"/>
      <c r="O55" s="51"/>
    </row>
    <row r="56" spans="1:15" s="94" customFormat="1" ht="14.4" customHeight="1">
      <c r="A56" s="512" t="s">
        <v>13</v>
      </c>
      <c r="B56" s="512"/>
      <c r="C56" s="512"/>
      <c r="D56" s="512"/>
      <c r="E56" s="512"/>
      <c r="F56" s="512"/>
      <c r="G56" s="512"/>
      <c r="H56" s="512"/>
      <c r="I56" s="512"/>
      <c r="J56" s="512"/>
      <c r="K56" s="512"/>
      <c r="L56" s="512"/>
      <c r="M56" s="512"/>
      <c r="N56" s="512"/>
      <c r="O56" s="512"/>
    </row>
    <row r="57" spans="1:15" s="94" customFormat="1" ht="14.4">
      <c r="A57" s="511" t="s">
        <v>12</v>
      </c>
      <c r="B57" s="511"/>
      <c r="C57" s="511"/>
      <c r="D57" s="511"/>
      <c r="E57" s="511"/>
      <c r="F57" s="511"/>
      <c r="G57" s="511"/>
      <c r="H57" s="511"/>
      <c r="I57" s="511"/>
      <c r="J57" s="511"/>
      <c r="K57" s="511"/>
      <c r="L57" s="511"/>
      <c r="M57" s="511"/>
      <c r="N57" s="511"/>
      <c r="O57" s="511"/>
    </row>
    <row r="58" spans="1:15" s="94" customFormat="1" ht="14.4">
      <c r="A58" s="180"/>
      <c r="B58" s="64"/>
      <c r="C58" s="64"/>
      <c r="D58" s="64"/>
      <c r="E58" s="51"/>
      <c r="F58" s="51"/>
      <c r="G58" s="51"/>
      <c r="H58" s="51"/>
      <c r="I58" s="51"/>
      <c r="J58" s="51"/>
      <c r="K58" s="51"/>
      <c r="L58" s="51"/>
      <c r="M58" s="51"/>
      <c r="N58" s="51"/>
      <c r="O58" s="51"/>
    </row>
    <row r="59" spans="1:15" s="94" customFormat="1" ht="14.4">
      <c r="A59" s="110" t="s">
        <v>156</v>
      </c>
      <c r="B59" s="64"/>
      <c r="C59" s="64"/>
      <c r="D59" s="64"/>
      <c r="E59" s="51"/>
      <c r="F59" s="51"/>
      <c r="G59" s="51"/>
      <c r="H59" s="51"/>
      <c r="I59" s="51"/>
      <c r="J59" s="51"/>
      <c r="K59" s="51"/>
      <c r="L59" s="51"/>
      <c r="M59" s="51"/>
      <c r="N59" s="51"/>
      <c r="O59" s="51"/>
    </row>
    <row r="60" spans="1:15" s="94" customFormat="1" ht="14.4" customHeight="1">
      <c r="A60" s="512" t="s">
        <v>10</v>
      </c>
      <c r="B60" s="512"/>
      <c r="C60" s="512"/>
      <c r="D60" s="512"/>
      <c r="E60" s="512"/>
      <c r="F60" s="512"/>
      <c r="G60" s="512"/>
      <c r="H60" s="512"/>
      <c r="I60" s="512"/>
      <c r="J60" s="512"/>
      <c r="K60" s="512"/>
      <c r="L60" s="512"/>
      <c r="M60" s="512"/>
      <c r="N60" s="512"/>
      <c r="O60" s="512"/>
    </row>
    <row r="61" spans="1:15" s="94" customFormat="1" ht="14.4">
      <c r="A61" s="65"/>
      <c r="B61" s="64"/>
      <c r="C61" s="64"/>
      <c r="D61" s="64"/>
      <c r="E61" s="51"/>
      <c r="F61" s="51"/>
      <c r="G61" s="51"/>
      <c r="H61" s="51"/>
      <c r="I61" s="51"/>
      <c r="J61" s="51"/>
      <c r="K61" s="51"/>
      <c r="L61" s="51"/>
      <c r="M61" s="51"/>
      <c r="N61" s="51"/>
      <c r="O61" s="51"/>
    </row>
    <row r="62" spans="1:15" s="94" customFormat="1" ht="14.4">
      <c r="A62" s="110" t="s">
        <v>157</v>
      </c>
      <c r="B62" s="64"/>
      <c r="C62" s="64"/>
      <c r="D62" s="64"/>
      <c r="E62" s="51"/>
      <c r="F62" s="51"/>
      <c r="G62" s="51"/>
      <c r="H62" s="51"/>
      <c r="I62" s="51"/>
      <c r="J62" s="51"/>
      <c r="K62" s="51"/>
      <c r="L62" s="51"/>
      <c r="M62" s="51"/>
      <c r="N62" s="51"/>
      <c r="O62" s="51"/>
    </row>
    <row r="63" spans="1:15" s="94" customFormat="1" ht="14.4" customHeight="1">
      <c r="A63" s="512" t="s">
        <v>206</v>
      </c>
      <c r="B63" s="512"/>
      <c r="C63" s="512"/>
      <c r="D63" s="512"/>
      <c r="E63" s="512"/>
      <c r="F63" s="512"/>
      <c r="G63" s="512"/>
      <c r="H63" s="512"/>
      <c r="I63" s="512"/>
      <c r="J63" s="512"/>
      <c r="K63" s="512"/>
      <c r="L63" s="512"/>
      <c r="M63" s="512"/>
      <c r="N63" s="512"/>
      <c r="O63" s="512"/>
    </row>
    <row r="64" spans="1:15" s="94" customFormat="1" ht="14.4" customHeight="1">
      <c r="A64" s="513" t="s">
        <v>207</v>
      </c>
      <c r="B64" s="513"/>
      <c r="C64" s="513"/>
      <c r="D64" s="513"/>
      <c r="E64" s="513"/>
      <c r="F64" s="513"/>
      <c r="G64" s="513"/>
      <c r="H64" s="513"/>
      <c r="I64" s="513"/>
      <c r="J64" s="513"/>
      <c r="K64" s="513"/>
      <c r="L64" s="513"/>
      <c r="M64" s="513"/>
      <c r="N64" s="513"/>
      <c r="O64" s="513"/>
    </row>
    <row r="65" spans="1:15" s="94" customFormat="1" ht="14.4">
      <c r="A65" s="513"/>
      <c r="B65" s="513"/>
      <c r="C65" s="513"/>
      <c r="D65" s="513"/>
      <c r="E65" s="513"/>
      <c r="F65" s="513"/>
      <c r="G65" s="513"/>
      <c r="H65" s="513"/>
      <c r="I65" s="513"/>
      <c r="J65" s="513"/>
      <c r="K65" s="513"/>
      <c r="L65" s="513"/>
      <c r="M65" s="513"/>
      <c r="N65" s="513"/>
      <c r="O65" s="513"/>
    </row>
    <row r="66" spans="1:15" s="94" customFormat="1" ht="14.4">
      <c r="A66" s="513"/>
      <c r="B66" s="513"/>
      <c r="C66" s="513"/>
      <c r="D66" s="513"/>
      <c r="E66" s="513"/>
      <c r="F66" s="513"/>
      <c r="G66" s="513"/>
      <c r="H66" s="513"/>
      <c r="I66" s="513"/>
      <c r="J66" s="513"/>
      <c r="K66" s="513"/>
      <c r="L66" s="513"/>
      <c r="M66" s="513"/>
      <c r="N66" s="513"/>
      <c r="O66" s="513"/>
    </row>
    <row r="67" spans="1:15" s="94" customFormat="1" ht="14.4">
      <c r="A67" s="181"/>
      <c r="B67" s="181"/>
      <c r="C67" s="181"/>
      <c r="D67" s="181"/>
      <c r="E67" s="51"/>
      <c r="F67" s="51"/>
      <c r="G67" s="51"/>
      <c r="H67" s="51"/>
      <c r="I67" s="51"/>
      <c r="J67" s="51"/>
      <c r="K67" s="51"/>
      <c r="L67" s="51"/>
      <c r="M67" s="51"/>
      <c r="N67" s="51"/>
      <c r="O67" s="51"/>
    </row>
    <row r="68" spans="1:15" s="94" customFormat="1" ht="14.4">
      <c r="A68" s="110" t="s">
        <v>158</v>
      </c>
      <c r="B68" s="51"/>
      <c r="C68" s="51"/>
      <c r="D68" s="51"/>
      <c r="E68" s="51"/>
      <c r="F68" s="51"/>
      <c r="G68" s="51"/>
      <c r="H68" s="51"/>
      <c r="I68" s="51"/>
      <c r="J68" s="51"/>
      <c r="K68" s="51"/>
      <c r="L68" s="51"/>
      <c r="M68" s="51"/>
      <c r="N68" s="51"/>
      <c r="O68" s="51"/>
    </row>
    <row r="69" spans="1:15" s="94" customFormat="1" ht="14.4" customHeight="1">
      <c r="A69" s="512" t="s">
        <v>83</v>
      </c>
      <c r="B69" s="512"/>
      <c r="C69" s="512"/>
      <c r="D69" s="512"/>
      <c r="E69" s="512"/>
      <c r="F69" s="512"/>
      <c r="G69" s="512"/>
      <c r="H69" s="512"/>
      <c r="I69" s="512"/>
      <c r="J69" s="512"/>
      <c r="K69" s="512"/>
      <c r="L69" s="512"/>
      <c r="M69" s="512"/>
      <c r="N69" s="512"/>
      <c r="O69" s="512"/>
    </row>
    <row r="70" spans="1:15" s="94" customFormat="1" ht="14.4">
      <c r="A70" s="512"/>
      <c r="B70" s="512"/>
      <c r="C70" s="512"/>
      <c r="D70" s="512"/>
      <c r="E70" s="512"/>
      <c r="F70" s="512"/>
      <c r="G70" s="512"/>
      <c r="H70" s="512"/>
      <c r="I70" s="512"/>
      <c r="J70" s="512"/>
      <c r="K70" s="512"/>
      <c r="L70" s="512"/>
      <c r="M70" s="512"/>
      <c r="N70" s="512"/>
      <c r="O70" s="512"/>
    </row>
    <row r="71" spans="1:15" s="94" customFormat="1" ht="14.4">
      <c r="A71" s="181"/>
      <c r="B71" s="181"/>
      <c r="C71" s="181"/>
      <c r="D71" s="181"/>
      <c r="E71" s="181"/>
      <c r="F71" s="181"/>
      <c r="G71" s="181"/>
      <c r="H71" s="181"/>
      <c r="I71" s="181"/>
      <c r="J71" s="181"/>
      <c r="K71" s="181"/>
      <c r="L71" s="181"/>
      <c r="M71" s="181"/>
      <c r="N71" s="181"/>
      <c r="O71" s="181"/>
    </row>
    <row r="72" spans="1:15" s="94" customFormat="1" ht="14.4">
      <c r="A72" s="45" t="s">
        <v>226</v>
      </c>
      <c r="B72" s="51"/>
      <c r="C72" s="51"/>
      <c r="D72" s="51"/>
      <c r="E72" s="51"/>
      <c r="F72" s="51"/>
      <c r="G72" s="51"/>
      <c r="H72" s="51"/>
      <c r="I72" s="51"/>
      <c r="J72" s="51"/>
      <c r="K72" s="51"/>
      <c r="L72" s="51"/>
      <c r="M72" s="51"/>
      <c r="N72" s="51"/>
      <c r="O72" s="51"/>
    </row>
    <row r="73" spans="1:15" s="94" customFormat="1" ht="14.4">
      <c r="A73" s="45" t="s">
        <v>227</v>
      </c>
      <c r="B73" s="51"/>
      <c r="C73" s="51"/>
      <c r="D73" s="51"/>
      <c r="E73" s="51"/>
      <c r="F73" s="51"/>
      <c r="G73" s="51"/>
      <c r="H73" s="51"/>
      <c r="I73" s="51"/>
      <c r="J73" s="51"/>
      <c r="K73" s="51"/>
      <c r="L73" s="51"/>
      <c r="M73" s="51"/>
      <c r="N73" s="51"/>
      <c r="O73" s="54"/>
    </row>
    <row r="74" spans="1:15" s="94" customFormat="1" ht="18" customHeight="1">
      <c r="A74" s="561"/>
      <c r="B74" s="563" t="s">
        <v>153</v>
      </c>
      <c r="C74" s="564"/>
      <c r="D74" s="564"/>
      <c r="E74" s="564"/>
      <c r="F74" s="564"/>
      <c r="G74" s="564"/>
      <c r="H74" s="565"/>
      <c r="I74" s="563" t="s">
        <v>129</v>
      </c>
      <c r="J74" s="564"/>
      <c r="K74" s="564"/>
      <c r="L74" s="564"/>
      <c r="M74" s="564"/>
      <c r="N74" s="564"/>
      <c r="O74" s="565"/>
    </row>
    <row r="75" spans="1:15" s="94" customFormat="1" ht="14.4">
      <c r="A75" s="562"/>
      <c r="B75" s="566" t="str">
        <f>E44</f>
        <v/>
      </c>
      <c r="C75" s="567"/>
      <c r="D75" s="567"/>
      <c r="E75" s="567"/>
      <c r="F75" s="567"/>
      <c r="G75" s="567"/>
      <c r="H75" s="568"/>
      <c r="I75" s="566" t="str">
        <f t="shared" ref="I75" si="4">IFERROR(INDEX($F$44:$O$44,MATCH("終了*",$F$43:$O$43,0)),"")</f>
        <v/>
      </c>
      <c r="J75" s="567"/>
      <c r="K75" s="567"/>
      <c r="L75" s="567"/>
      <c r="M75" s="567"/>
      <c r="N75" s="567"/>
      <c r="O75" s="568"/>
    </row>
    <row r="76" spans="1:15" s="94" customFormat="1" ht="27" customHeight="1">
      <c r="A76" s="164" t="s">
        <v>25</v>
      </c>
      <c r="B76" s="553" t="s">
        <v>61</v>
      </c>
      <c r="C76" s="560"/>
      <c r="D76" s="554"/>
      <c r="E76" s="553" t="s">
        <v>23</v>
      </c>
      <c r="F76" s="554"/>
      <c r="G76" s="553" t="s">
        <v>230</v>
      </c>
      <c r="H76" s="554"/>
      <c r="I76" s="553" t="s">
        <v>61</v>
      </c>
      <c r="J76" s="560"/>
      <c r="K76" s="554"/>
      <c r="L76" s="553" t="s">
        <v>23</v>
      </c>
      <c r="M76" s="554"/>
      <c r="N76" s="553" t="s">
        <v>230</v>
      </c>
      <c r="O76" s="554"/>
    </row>
    <row r="77" spans="1:15" s="94" customFormat="1" ht="17.399999999999999" customHeight="1">
      <c r="A77" s="56">
        <f>別紙１!J16</f>
        <v>0</v>
      </c>
      <c r="B77" s="555"/>
      <c r="C77" s="556"/>
      <c r="D77" s="557"/>
      <c r="E77" s="555"/>
      <c r="F77" s="557"/>
      <c r="G77" s="558" t="str">
        <f t="shared" ref="G77:G88" si="5">IF(OR(B77="",E77=""),"",B77/E77)</f>
        <v/>
      </c>
      <c r="H77" s="559"/>
      <c r="I77" s="555"/>
      <c r="J77" s="556"/>
      <c r="K77" s="557"/>
      <c r="L77" s="555"/>
      <c r="M77" s="557"/>
      <c r="N77" s="558" t="str">
        <f t="shared" ref="N77:N88" si="6">IF(OR(I77="",L77=""),"",I77/L77)</f>
        <v/>
      </c>
      <c r="O77" s="559"/>
    </row>
    <row r="78" spans="1:15" s="94" customFormat="1" ht="17.399999999999999" customHeight="1">
      <c r="A78" s="57">
        <f t="shared" ref="A78:A88" si="7">IF(A77=12,1,A77+1)</f>
        <v>1</v>
      </c>
      <c r="B78" s="550"/>
      <c r="C78" s="551"/>
      <c r="D78" s="552"/>
      <c r="E78" s="550"/>
      <c r="F78" s="552"/>
      <c r="G78" s="548" t="str">
        <f t="shared" si="5"/>
        <v/>
      </c>
      <c r="H78" s="549"/>
      <c r="I78" s="550"/>
      <c r="J78" s="551"/>
      <c r="K78" s="552"/>
      <c r="L78" s="550"/>
      <c r="M78" s="552"/>
      <c r="N78" s="548" t="str">
        <f t="shared" si="6"/>
        <v/>
      </c>
      <c r="O78" s="549"/>
    </row>
    <row r="79" spans="1:15" s="94" customFormat="1" ht="17.399999999999999" customHeight="1">
      <c r="A79" s="57">
        <f t="shared" si="7"/>
        <v>2</v>
      </c>
      <c r="B79" s="550"/>
      <c r="C79" s="551"/>
      <c r="D79" s="552"/>
      <c r="E79" s="550"/>
      <c r="F79" s="552"/>
      <c r="G79" s="548" t="str">
        <f t="shared" si="5"/>
        <v/>
      </c>
      <c r="H79" s="549"/>
      <c r="I79" s="550"/>
      <c r="J79" s="551"/>
      <c r="K79" s="552"/>
      <c r="L79" s="550"/>
      <c r="M79" s="552"/>
      <c r="N79" s="548" t="str">
        <f t="shared" si="6"/>
        <v/>
      </c>
      <c r="O79" s="549"/>
    </row>
    <row r="80" spans="1:15" s="94" customFormat="1" ht="17.399999999999999" customHeight="1">
      <c r="A80" s="57">
        <f t="shared" si="7"/>
        <v>3</v>
      </c>
      <c r="B80" s="550"/>
      <c r="C80" s="551"/>
      <c r="D80" s="552"/>
      <c r="E80" s="550"/>
      <c r="F80" s="552"/>
      <c r="G80" s="548" t="str">
        <f t="shared" si="5"/>
        <v/>
      </c>
      <c r="H80" s="549"/>
      <c r="I80" s="550"/>
      <c r="J80" s="551"/>
      <c r="K80" s="552"/>
      <c r="L80" s="550"/>
      <c r="M80" s="552"/>
      <c r="N80" s="548" t="str">
        <f t="shared" si="6"/>
        <v/>
      </c>
      <c r="O80" s="549"/>
    </row>
    <row r="81" spans="1:15" s="94" customFormat="1" ht="17.399999999999999" customHeight="1">
      <c r="A81" s="57">
        <f t="shared" si="7"/>
        <v>4</v>
      </c>
      <c r="B81" s="550"/>
      <c r="C81" s="551"/>
      <c r="D81" s="552"/>
      <c r="E81" s="550"/>
      <c r="F81" s="552"/>
      <c r="G81" s="548" t="str">
        <f t="shared" si="5"/>
        <v/>
      </c>
      <c r="H81" s="549"/>
      <c r="I81" s="550"/>
      <c r="J81" s="551"/>
      <c r="K81" s="552"/>
      <c r="L81" s="550"/>
      <c r="M81" s="552"/>
      <c r="N81" s="548" t="str">
        <f t="shared" si="6"/>
        <v/>
      </c>
      <c r="O81" s="549"/>
    </row>
    <row r="82" spans="1:15" s="94" customFormat="1" ht="17.399999999999999" customHeight="1">
      <c r="A82" s="57">
        <f t="shared" si="7"/>
        <v>5</v>
      </c>
      <c r="B82" s="550"/>
      <c r="C82" s="551"/>
      <c r="D82" s="552"/>
      <c r="E82" s="550"/>
      <c r="F82" s="552"/>
      <c r="G82" s="548" t="str">
        <f t="shared" si="5"/>
        <v/>
      </c>
      <c r="H82" s="549"/>
      <c r="I82" s="550"/>
      <c r="J82" s="551"/>
      <c r="K82" s="552"/>
      <c r="L82" s="550"/>
      <c r="M82" s="552"/>
      <c r="N82" s="548" t="str">
        <f t="shared" si="6"/>
        <v/>
      </c>
      <c r="O82" s="549"/>
    </row>
    <row r="83" spans="1:15" s="94" customFormat="1" ht="17.399999999999999" customHeight="1">
      <c r="A83" s="57">
        <f t="shared" si="7"/>
        <v>6</v>
      </c>
      <c r="B83" s="550"/>
      <c r="C83" s="551"/>
      <c r="D83" s="552"/>
      <c r="E83" s="550"/>
      <c r="F83" s="552"/>
      <c r="G83" s="548" t="str">
        <f t="shared" si="5"/>
        <v/>
      </c>
      <c r="H83" s="549"/>
      <c r="I83" s="550"/>
      <c r="J83" s="551"/>
      <c r="K83" s="552"/>
      <c r="L83" s="550"/>
      <c r="M83" s="552"/>
      <c r="N83" s="548" t="str">
        <f t="shared" si="6"/>
        <v/>
      </c>
      <c r="O83" s="549"/>
    </row>
    <row r="84" spans="1:15" s="94" customFormat="1" ht="17.399999999999999" customHeight="1">
      <c r="A84" s="57">
        <f t="shared" si="7"/>
        <v>7</v>
      </c>
      <c r="B84" s="550"/>
      <c r="C84" s="551"/>
      <c r="D84" s="552"/>
      <c r="E84" s="550"/>
      <c r="F84" s="552"/>
      <c r="G84" s="548" t="str">
        <f t="shared" si="5"/>
        <v/>
      </c>
      <c r="H84" s="549"/>
      <c r="I84" s="550"/>
      <c r="J84" s="551"/>
      <c r="K84" s="552"/>
      <c r="L84" s="550"/>
      <c r="M84" s="552"/>
      <c r="N84" s="548" t="str">
        <f t="shared" si="6"/>
        <v/>
      </c>
      <c r="O84" s="549"/>
    </row>
    <row r="85" spans="1:15" s="94" customFormat="1" ht="17.399999999999999" customHeight="1">
      <c r="A85" s="57">
        <f t="shared" si="7"/>
        <v>8</v>
      </c>
      <c r="B85" s="550"/>
      <c r="C85" s="551"/>
      <c r="D85" s="552"/>
      <c r="E85" s="550"/>
      <c r="F85" s="552"/>
      <c r="G85" s="548" t="str">
        <f t="shared" si="5"/>
        <v/>
      </c>
      <c r="H85" s="549"/>
      <c r="I85" s="550"/>
      <c r="J85" s="551"/>
      <c r="K85" s="552"/>
      <c r="L85" s="550"/>
      <c r="M85" s="552"/>
      <c r="N85" s="548" t="str">
        <f t="shared" si="6"/>
        <v/>
      </c>
      <c r="O85" s="549"/>
    </row>
    <row r="86" spans="1:15" s="94" customFormat="1" ht="17.399999999999999" customHeight="1">
      <c r="A86" s="57">
        <f t="shared" si="7"/>
        <v>9</v>
      </c>
      <c r="B86" s="550"/>
      <c r="C86" s="551"/>
      <c r="D86" s="552"/>
      <c r="E86" s="550"/>
      <c r="F86" s="552"/>
      <c r="G86" s="548" t="str">
        <f t="shared" si="5"/>
        <v/>
      </c>
      <c r="H86" s="549"/>
      <c r="I86" s="550"/>
      <c r="J86" s="551"/>
      <c r="K86" s="552"/>
      <c r="L86" s="550"/>
      <c r="M86" s="552"/>
      <c r="N86" s="548" t="str">
        <f t="shared" si="6"/>
        <v/>
      </c>
      <c r="O86" s="549"/>
    </row>
    <row r="87" spans="1:15" s="94" customFormat="1" ht="17.399999999999999" customHeight="1">
      <c r="A87" s="57">
        <f t="shared" si="7"/>
        <v>10</v>
      </c>
      <c r="B87" s="550"/>
      <c r="C87" s="551"/>
      <c r="D87" s="552"/>
      <c r="E87" s="550"/>
      <c r="F87" s="552"/>
      <c r="G87" s="548" t="str">
        <f t="shared" si="5"/>
        <v/>
      </c>
      <c r="H87" s="549"/>
      <c r="I87" s="550"/>
      <c r="J87" s="551"/>
      <c r="K87" s="552"/>
      <c r="L87" s="550"/>
      <c r="M87" s="552"/>
      <c r="N87" s="548" t="str">
        <f t="shared" si="6"/>
        <v/>
      </c>
      <c r="O87" s="549"/>
    </row>
    <row r="88" spans="1:15" s="94" customFormat="1" ht="17.399999999999999" customHeight="1">
      <c r="A88" s="58">
        <f t="shared" si="7"/>
        <v>11</v>
      </c>
      <c r="B88" s="545"/>
      <c r="C88" s="546"/>
      <c r="D88" s="547"/>
      <c r="E88" s="545"/>
      <c r="F88" s="547"/>
      <c r="G88" s="538" t="str">
        <f t="shared" si="5"/>
        <v/>
      </c>
      <c r="H88" s="539"/>
      <c r="I88" s="545"/>
      <c r="J88" s="546"/>
      <c r="K88" s="547"/>
      <c r="L88" s="545"/>
      <c r="M88" s="547"/>
      <c r="N88" s="538" t="str">
        <f t="shared" si="6"/>
        <v/>
      </c>
      <c r="O88" s="539"/>
    </row>
    <row r="89" spans="1:15" s="94" customFormat="1" ht="17.399999999999999" customHeight="1">
      <c r="A89" s="59"/>
      <c r="B89" s="540" t="s">
        <v>232</v>
      </c>
      <c r="C89" s="541"/>
      <c r="D89" s="541"/>
      <c r="E89" s="541"/>
      <c r="F89" s="542"/>
      <c r="G89" s="543" t="str">
        <f t="shared" ref="G89" si="8">IF(COUNT(B77:B88)=0,"",IFERROR(AVERAGE(G77:G88),"エラー"))</f>
        <v/>
      </c>
      <c r="H89" s="544"/>
      <c r="I89" s="540" t="s">
        <v>233</v>
      </c>
      <c r="J89" s="541"/>
      <c r="K89" s="541"/>
      <c r="L89" s="541"/>
      <c r="M89" s="542"/>
      <c r="N89" s="543" t="str">
        <f t="shared" ref="N89" si="9">IF(COUNT(I77:I88)=0,"",IFERROR(AVERAGE(N77:N88),"エラー"))</f>
        <v/>
      </c>
      <c r="O89" s="544"/>
    </row>
    <row r="90" spans="1:15" ht="6" customHeight="1">
      <c r="A90" s="45"/>
      <c r="B90" s="45"/>
      <c r="C90" s="45"/>
      <c r="D90" s="45"/>
      <c r="E90" s="45"/>
      <c r="F90" s="45"/>
      <c r="G90" s="45"/>
      <c r="H90" s="45"/>
      <c r="I90" s="45"/>
      <c r="J90" s="45"/>
      <c r="K90" s="45"/>
      <c r="L90" s="45"/>
      <c r="M90" s="45"/>
      <c r="N90" s="45"/>
      <c r="O90" s="45"/>
    </row>
    <row r="91" spans="1:15" ht="42" customHeight="1">
      <c r="A91" s="533" t="s">
        <v>278</v>
      </c>
      <c r="B91" s="534"/>
      <c r="C91" s="534"/>
      <c r="D91" s="534"/>
      <c r="E91" s="535"/>
      <c r="F91" s="536"/>
      <c r="G91" s="536"/>
      <c r="H91" s="536"/>
      <c r="I91" s="536"/>
      <c r="J91" s="536"/>
      <c r="K91" s="536"/>
      <c r="L91" s="536"/>
      <c r="M91" s="536"/>
      <c r="N91" s="536"/>
      <c r="O91" s="537"/>
    </row>
    <row r="92" spans="1:15" ht="6" customHeight="1">
      <c r="A92" s="45"/>
      <c r="B92" s="45"/>
      <c r="C92" s="45"/>
      <c r="D92" s="45"/>
      <c r="E92" s="45"/>
      <c r="F92" s="45"/>
      <c r="G92" s="45"/>
      <c r="H92" s="45"/>
      <c r="I92" s="45"/>
      <c r="J92" s="45"/>
      <c r="K92" s="45"/>
      <c r="L92" s="45"/>
      <c r="M92" s="45"/>
      <c r="N92" s="45"/>
      <c r="O92" s="45"/>
    </row>
    <row r="93" spans="1:15" s="94" customFormat="1" ht="25.2" customHeight="1" thickBot="1">
      <c r="A93" s="518" t="s">
        <v>234</v>
      </c>
      <c r="B93" s="519"/>
      <c r="C93" s="519"/>
      <c r="D93" s="520"/>
      <c r="E93" s="104" t="str">
        <f>G89</f>
        <v/>
      </c>
      <c r="F93" s="521" t="s">
        <v>130</v>
      </c>
      <c r="G93" s="522"/>
      <c r="H93" s="522"/>
      <c r="I93" s="523"/>
      <c r="J93" s="108" t="str">
        <f>別紙１!Z36</f>
        <v>（　　　年間）</v>
      </c>
      <c r="K93" s="46"/>
      <c r="L93" s="46"/>
      <c r="M93" s="46"/>
      <c r="N93" s="46"/>
      <c r="O93" s="46"/>
    </row>
    <row r="94" spans="1:15" s="94" customFormat="1" ht="25.2" customHeight="1" thickBot="1">
      <c r="A94" s="524" t="s">
        <v>235</v>
      </c>
      <c r="B94" s="525"/>
      <c r="C94" s="525"/>
      <c r="D94" s="526"/>
      <c r="E94" s="170" t="str">
        <f>IF(OR(G89="",N89=""),"",IFERROR((N89-E93)/E93,"エラー"))</f>
        <v/>
      </c>
      <c r="F94" s="527" t="s">
        <v>236</v>
      </c>
      <c r="G94" s="528"/>
      <c r="H94" s="528"/>
      <c r="I94" s="529"/>
      <c r="J94" s="171" t="str">
        <f>IF(別紙１!$AL$8&lt;&gt;"o","",0.015*J93)</f>
        <v/>
      </c>
      <c r="K94" s="51"/>
      <c r="L94" s="530" t="s">
        <v>237</v>
      </c>
      <c r="M94" s="531"/>
      <c r="N94" s="516" t="str">
        <f>IF(別紙１!$AL$8&lt;&gt;"o","",IF(C39="○","対象外",IF(OR(E94="",E94="エラー"),E94,IF(E94&gt;=J94,"該当","該当せず"))))</f>
        <v/>
      </c>
      <c r="O94" s="517"/>
    </row>
    <row r="95" spans="1:15" ht="6" customHeight="1">
      <c r="A95" s="45"/>
      <c r="B95" s="45"/>
      <c r="C95" s="45"/>
      <c r="D95" s="45"/>
      <c r="E95" s="45"/>
      <c r="F95" s="45"/>
      <c r="G95" s="45"/>
      <c r="H95" s="45"/>
      <c r="I95" s="45"/>
      <c r="J95" s="45"/>
      <c r="K95" s="45"/>
      <c r="L95" s="45"/>
      <c r="M95" s="45"/>
      <c r="N95" s="45"/>
      <c r="O95" s="45"/>
    </row>
    <row r="96" spans="1:15" s="71" customFormat="1" ht="30" customHeight="1">
      <c r="A96" s="532" t="s">
        <v>279</v>
      </c>
      <c r="B96" s="532"/>
      <c r="C96" s="532"/>
      <c r="D96" s="532"/>
      <c r="E96" s="532"/>
      <c r="F96" s="532"/>
      <c r="G96" s="532"/>
      <c r="H96" s="532"/>
      <c r="I96" s="532"/>
      <c r="J96" s="532"/>
      <c r="K96" s="532"/>
      <c r="L96" s="532"/>
      <c r="M96" s="532"/>
      <c r="N96" s="532"/>
      <c r="O96" s="532"/>
    </row>
    <row r="97" spans="1:15" s="94" customFormat="1" ht="14.4">
      <c r="A97" s="61"/>
      <c r="B97" s="62"/>
      <c r="C97" s="62"/>
      <c r="D97" s="62"/>
      <c r="E97" s="62"/>
      <c r="F97" s="62"/>
      <c r="G97" s="62"/>
      <c r="H97" s="62"/>
      <c r="I97" s="62"/>
      <c r="J97" s="51"/>
      <c r="K97" s="51"/>
      <c r="L97" s="51"/>
      <c r="M97" s="51"/>
      <c r="N97" s="51"/>
      <c r="O97" s="51"/>
    </row>
    <row r="98" spans="1:15" s="94" customFormat="1" ht="14.4" customHeight="1">
      <c r="A98" s="45" t="s">
        <v>223</v>
      </c>
      <c r="B98" s="51"/>
      <c r="C98" s="51"/>
      <c r="D98" s="53"/>
      <c r="E98" s="53"/>
      <c r="F98" s="53"/>
      <c r="G98" s="53"/>
      <c r="H98" s="53"/>
      <c r="I98" s="53"/>
      <c r="J98" s="53"/>
      <c r="K98" s="53"/>
      <c r="L98" s="53"/>
      <c r="M98" s="53"/>
      <c r="N98" s="53"/>
      <c r="O98" s="53"/>
    </row>
    <row r="99" spans="1:15" s="94" customFormat="1" ht="18" customHeight="1" thickBot="1">
      <c r="A99" s="466" t="s">
        <v>224</v>
      </c>
      <c r="B99" s="467"/>
      <c r="C99" s="467"/>
      <c r="D99" s="468"/>
      <c r="E99" s="63" t="str">
        <f>N25</f>
        <v/>
      </c>
      <c r="F99" s="40"/>
      <c r="G99" s="40"/>
      <c r="H99" s="40"/>
      <c r="I99" s="514" t="s">
        <v>53</v>
      </c>
      <c r="J99" s="515"/>
      <c r="K99" s="51"/>
      <c r="L99" s="51"/>
      <c r="M99" s="51"/>
      <c r="N99" s="51"/>
      <c r="O99" s="51"/>
    </row>
    <row r="100" spans="1:15" s="94" customFormat="1" ht="18" customHeight="1">
      <c r="A100" s="466" t="s">
        <v>55</v>
      </c>
      <c r="B100" s="467"/>
      <c r="C100" s="467"/>
      <c r="D100" s="468"/>
      <c r="E100" s="63" t="str">
        <f>N50</f>
        <v/>
      </c>
      <c r="F100" s="40"/>
      <c r="G100" s="40"/>
      <c r="H100" s="40"/>
      <c r="I100" s="469" t="str">
        <f>IF(別紙１!$AL$8&lt;&gt;"o","",IF(AND(E99="該当",E100="該当",OR(E101="該当",E101="対象外")),"該当","該当せず"))</f>
        <v/>
      </c>
      <c r="J100" s="470"/>
      <c r="K100" s="40"/>
      <c r="L100" s="40"/>
      <c r="M100" s="51"/>
      <c r="N100" s="51"/>
      <c r="O100" s="51"/>
    </row>
    <row r="101" spans="1:15" s="94" customFormat="1" ht="18" customHeight="1" thickBot="1">
      <c r="A101" s="466" t="s">
        <v>56</v>
      </c>
      <c r="B101" s="467"/>
      <c r="C101" s="467"/>
      <c r="D101" s="468"/>
      <c r="E101" s="63" t="str">
        <f>N94</f>
        <v/>
      </c>
      <c r="F101" s="40"/>
      <c r="G101" s="40"/>
      <c r="H101" s="40"/>
      <c r="I101" s="471"/>
      <c r="J101" s="472"/>
      <c r="K101" s="40"/>
      <c r="L101" s="40"/>
      <c r="M101" s="51"/>
      <c r="N101" s="51"/>
      <c r="O101" s="51"/>
    </row>
    <row r="102" spans="1:15" s="94" customFormat="1" ht="14.4">
      <c r="A102" s="61"/>
      <c r="B102" s="62"/>
      <c r="C102" s="62"/>
      <c r="D102" s="62"/>
      <c r="E102" s="62"/>
      <c r="F102" s="62"/>
      <c r="G102" s="62"/>
      <c r="H102" s="62"/>
      <c r="I102" s="62"/>
      <c r="J102" s="62"/>
      <c r="K102" s="62"/>
      <c r="L102" s="62"/>
      <c r="M102" s="62"/>
      <c r="N102" s="62"/>
      <c r="O102" s="62"/>
    </row>
  </sheetData>
  <sheetProtection algorithmName="SHA-512" hashValue="zZUBKfPgA+Jb8FSDcVUWAWMXZKhXUq2irXBTYgw2824soXDoTFAomkPdDTUtpVzLfuNjIUyI9FhBuNwpv2nScA==" saltValue="OTIQ0eYNyEz7JjPpXSPNgg==" spinCount="100000" sheet="1" selectLockedCells="1"/>
  <mergeCells count="146">
    <mergeCell ref="G24:I24"/>
    <mergeCell ref="L25:M25"/>
    <mergeCell ref="G25:I25"/>
    <mergeCell ref="N25:O25"/>
    <mergeCell ref="A32:O32"/>
    <mergeCell ref="A33:O33"/>
    <mergeCell ref="A35:O35"/>
    <mergeCell ref="N3:O3"/>
    <mergeCell ref="F9:O9"/>
    <mergeCell ref="A14:A15"/>
    <mergeCell ref="C3:L4"/>
    <mergeCell ref="A13:D13"/>
    <mergeCell ref="A12:D12"/>
    <mergeCell ref="E21:O21"/>
    <mergeCell ref="A21:D21"/>
    <mergeCell ref="A74:A75"/>
    <mergeCell ref="B74:H74"/>
    <mergeCell ref="I74:O74"/>
    <mergeCell ref="B75:H75"/>
    <mergeCell ref="I75:O75"/>
    <mergeCell ref="A42:D44"/>
    <mergeCell ref="F42:O42"/>
    <mergeCell ref="A45:D45"/>
    <mergeCell ref="A46:D46"/>
    <mergeCell ref="G50:I50"/>
    <mergeCell ref="L50:M50"/>
    <mergeCell ref="N50:O50"/>
    <mergeCell ref="A48:D48"/>
    <mergeCell ref="E48:O48"/>
    <mergeCell ref="A52:J53"/>
    <mergeCell ref="N76:O76"/>
    <mergeCell ref="B77:D77"/>
    <mergeCell ref="E77:F77"/>
    <mergeCell ref="G77:H77"/>
    <mergeCell ref="I77:K77"/>
    <mergeCell ref="L77:M77"/>
    <mergeCell ref="N77:O77"/>
    <mergeCell ref="B76:D76"/>
    <mergeCell ref="E76:F76"/>
    <mergeCell ref="G76:H76"/>
    <mergeCell ref="I76:K76"/>
    <mergeCell ref="L76:M76"/>
    <mergeCell ref="N78:O78"/>
    <mergeCell ref="B79:D79"/>
    <mergeCell ref="E79:F79"/>
    <mergeCell ref="G79:H79"/>
    <mergeCell ref="I79:K79"/>
    <mergeCell ref="L79:M79"/>
    <mergeCell ref="N79:O79"/>
    <mergeCell ref="B78:D78"/>
    <mergeCell ref="E78:F78"/>
    <mergeCell ref="G78:H78"/>
    <mergeCell ref="I78:K78"/>
    <mergeCell ref="L78:M78"/>
    <mergeCell ref="N80:O80"/>
    <mergeCell ref="B81:D81"/>
    <mergeCell ref="E81:F81"/>
    <mergeCell ref="G81:H81"/>
    <mergeCell ref="I81:K81"/>
    <mergeCell ref="L81:M81"/>
    <mergeCell ref="N81:O81"/>
    <mergeCell ref="B80:D80"/>
    <mergeCell ref="E80:F80"/>
    <mergeCell ref="G80:H80"/>
    <mergeCell ref="I80:K80"/>
    <mergeCell ref="L80:M80"/>
    <mergeCell ref="N82:O82"/>
    <mergeCell ref="B83:D83"/>
    <mergeCell ref="E83:F83"/>
    <mergeCell ref="G83:H83"/>
    <mergeCell ref="I83:K83"/>
    <mergeCell ref="L83:M83"/>
    <mergeCell ref="N83:O83"/>
    <mergeCell ref="B82:D82"/>
    <mergeCell ref="E82:F82"/>
    <mergeCell ref="G82:H82"/>
    <mergeCell ref="I82:K82"/>
    <mergeCell ref="L82:M82"/>
    <mergeCell ref="I87:K87"/>
    <mergeCell ref="L87:M87"/>
    <mergeCell ref="N87:O87"/>
    <mergeCell ref="B86:D86"/>
    <mergeCell ref="E86:F86"/>
    <mergeCell ref="G86:H86"/>
    <mergeCell ref="I86:K86"/>
    <mergeCell ref="L86:M86"/>
    <mergeCell ref="N84:O84"/>
    <mergeCell ref="B85:D85"/>
    <mergeCell ref="E85:F85"/>
    <mergeCell ref="G85:H85"/>
    <mergeCell ref="I85:K85"/>
    <mergeCell ref="L85:M85"/>
    <mergeCell ref="N85:O85"/>
    <mergeCell ref="B84:D84"/>
    <mergeCell ref="E84:F84"/>
    <mergeCell ref="G84:H84"/>
    <mergeCell ref="I84:K84"/>
    <mergeCell ref="L84:M84"/>
    <mergeCell ref="N94:O94"/>
    <mergeCell ref="A93:D93"/>
    <mergeCell ref="F93:I93"/>
    <mergeCell ref="A94:D94"/>
    <mergeCell ref="F94:I94"/>
    <mergeCell ref="L94:M94"/>
    <mergeCell ref="A96:O96"/>
    <mergeCell ref="A56:O56"/>
    <mergeCell ref="A91:D91"/>
    <mergeCell ref="E91:O91"/>
    <mergeCell ref="N88:O88"/>
    <mergeCell ref="B89:F89"/>
    <mergeCell ref="G89:H89"/>
    <mergeCell ref="I89:M89"/>
    <mergeCell ref="N89:O89"/>
    <mergeCell ref="B88:D88"/>
    <mergeCell ref="E88:F88"/>
    <mergeCell ref="G88:H88"/>
    <mergeCell ref="I88:K88"/>
    <mergeCell ref="L88:M88"/>
    <mergeCell ref="N86:O86"/>
    <mergeCell ref="B87:D87"/>
    <mergeCell ref="E87:F87"/>
    <mergeCell ref="G87:H87"/>
    <mergeCell ref="A101:D101"/>
    <mergeCell ref="I100:J101"/>
    <mergeCell ref="L51:O52"/>
    <mergeCell ref="A18:D18"/>
    <mergeCell ref="A19:D19"/>
    <mergeCell ref="A23:D23"/>
    <mergeCell ref="A24:D24"/>
    <mergeCell ref="A25:D25"/>
    <mergeCell ref="A9:D11"/>
    <mergeCell ref="B14:D14"/>
    <mergeCell ref="B15:D15"/>
    <mergeCell ref="A16:D16"/>
    <mergeCell ref="A17:D17"/>
    <mergeCell ref="A38:B39"/>
    <mergeCell ref="D38:H38"/>
    <mergeCell ref="D39:H39"/>
    <mergeCell ref="A57:O57"/>
    <mergeCell ref="A60:O60"/>
    <mergeCell ref="A63:O63"/>
    <mergeCell ref="A64:O66"/>
    <mergeCell ref="A69:O70"/>
    <mergeCell ref="A99:D99"/>
    <mergeCell ref="I99:J99"/>
    <mergeCell ref="A100:D100"/>
  </mergeCells>
  <phoneticPr fontId="3"/>
  <conditionalFormatting sqref="N25 F46:O46 N50 N94 I100 E99:E101">
    <cfRule type="cellIs" dxfId="4" priority="2" operator="equal">
      <formula>"該当"</formula>
    </cfRule>
    <cfRule type="cellIs" dxfId="3" priority="3" operator="equal">
      <formula>"該当せず"</formula>
    </cfRule>
  </conditionalFormatting>
  <conditionalFormatting sqref="B77:F88 I77:M88">
    <cfRule type="expression" dxfId="2" priority="1">
      <formula>$C$39="○"</formula>
    </cfRule>
  </conditionalFormatting>
  <dataValidations count="2">
    <dataValidation imeMode="off" allowBlank="1" showInputMessage="1" showErrorMessage="1" sqref="E13:O17 E45:O45 L77:L88 I77:I88 B77:B88 E77:E88"/>
    <dataValidation type="list" allowBlank="1" showInputMessage="1" showErrorMessage="1" sqref="C38:C39">
      <formula1>"○,　"</formula1>
    </dataValidation>
  </dataValidations>
  <printOptions horizontalCentered="1"/>
  <pageMargins left="0.31496062992125984" right="0.31496062992125984" top="0.74803149606299213" bottom="0.15748031496062992" header="0.31496062992125984" footer="0.31496062992125984"/>
  <pageSetup paperSize="9" scale="89" fitToHeight="0" orientation="landscape" r:id="rId1"/>
  <rowBreaks count="2" manualBreakCount="2">
    <brk id="36" max="14" man="1"/>
    <brk id="71"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43"/>
  <sheetViews>
    <sheetView showGridLines="0" zoomScaleNormal="100" zoomScaleSheetLayoutView="100" workbookViewId="0">
      <pane ySplit="1" topLeftCell="A2" activePane="bottomLeft" state="frozen"/>
      <selection activeCell="F13" sqref="A13:AE16"/>
      <selection pane="bottomLeft" activeCell="B10" sqref="B10:D10"/>
    </sheetView>
  </sheetViews>
  <sheetFormatPr defaultColWidth="11.109375" defaultRowHeight="13.2"/>
  <cols>
    <col min="1" max="16384" width="11.109375" style="69"/>
  </cols>
  <sheetData>
    <row r="1" spans="1:15" ht="30.6" customHeight="1">
      <c r="B1" s="70" t="str">
        <f>IF(B3="","このシートを記載し提出してください。",B3)</f>
        <v>※先に別紙１シートを記載してください。</v>
      </c>
      <c r="D1" s="246"/>
    </row>
    <row r="2" spans="1:15" ht="15" customHeight="1"/>
    <row r="3" spans="1:15" ht="18" customHeight="1">
      <c r="A3" s="41" t="s">
        <v>51</v>
      </c>
      <c r="B3" s="609" t="str">
        <f>IF(別紙１!AL8&lt;&gt;"o","※先に別紙１シートを記載してください。",IF(別紙１!AL16=2,"","※このシートには記載不要です。"))</f>
        <v>※先に別紙１シートを記載してください。</v>
      </c>
      <c r="C3" s="609"/>
      <c r="D3" s="609"/>
      <c r="E3" s="609"/>
      <c r="F3" s="609"/>
      <c r="G3" s="609"/>
      <c r="H3" s="609"/>
      <c r="I3" s="609"/>
      <c r="J3" s="609"/>
      <c r="K3" s="609"/>
      <c r="L3" s="609"/>
      <c r="M3" s="52" t="s">
        <v>59</v>
      </c>
      <c r="N3" s="610" t="str">
        <f>別紙１!$AB$5&amp;""</f>
        <v/>
      </c>
      <c r="O3" s="610"/>
    </row>
    <row r="4" spans="1:15" ht="9" customHeight="1">
      <c r="A4" s="244">
        <f>修正箇所!$G$1</f>
        <v>220816</v>
      </c>
      <c r="B4" s="609"/>
      <c r="C4" s="609"/>
      <c r="D4" s="609"/>
      <c r="E4" s="609"/>
      <c r="F4" s="609"/>
      <c r="G4" s="609"/>
      <c r="H4" s="609"/>
      <c r="I4" s="609"/>
      <c r="J4" s="609"/>
      <c r="K4" s="609"/>
      <c r="L4" s="609"/>
      <c r="M4" s="43"/>
      <c r="N4" s="43"/>
      <c r="O4" s="43"/>
    </row>
    <row r="5" spans="1:15" ht="16.2" customHeight="1">
      <c r="A5" s="44" t="s">
        <v>137</v>
      </c>
      <c r="B5" s="44"/>
      <c r="C5" s="40"/>
      <c r="D5" s="40"/>
      <c r="E5" s="40"/>
      <c r="F5" s="40"/>
      <c r="G5" s="40"/>
      <c r="H5" s="40"/>
      <c r="I5" s="247"/>
      <c r="J5" s="40"/>
      <c r="K5" s="40"/>
      <c r="L5" s="66"/>
      <c r="M5" s="66"/>
      <c r="N5" s="66"/>
      <c r="O5" s="66"/>
    </row>
    <row r="6" spans="1:15" s="94" customFormat="1" ht="10.8" customHeight="1">
      <c r="A6" s="44"/>
      <c r="B6" s="51"/>
      <c r="C6" s="51"/>
      <c r="D6" s="53"/>
      <c r="E6" s="53"/>
      <c r="F6" s="53"/>
      <c r="G6" s="53"/>
      <c r="H6" s="53"/>
      <c r="I6" s="53"/>
      <c r="J6" s="53"/>
      <c r="K6" s="53"/>
      <c r="L6" s="53"/>
      <c r="M6" s="53"/>
      <c r="N6" s="53"/>
      <c r="O6" s="53"/>
    </row>
    <row r="7" spans="1:15" s="94" customFormat="1" ht="14.4">
      <c r="A7" s="45" t="s">
        <v>208</v>
      </c>
      <c r="B7" s="51"/>
      <c r="C7" s="51"/>
      <c r="D7" s="51"/>
      <c r="E7" s="51"/>
      <c r="F7" s="51"/>
      <c r="G7" s="51"/>
      <c r="H7" s="51"/>
      <c r="I7" s="51"/>
      <c r="J7" s="51"/>
      <c r="K7" s="51"/>
      <c r="L7" s="51"/>
      <c r="M7" s="51"/>
      <c r="N7" s="51"/>
      <c r="O7" s="54"/>
    </row>
    <row r="8" spans="1:15" s="94" customFormat="1" ht="14.4">
      <c r="A8" s="248"/>
      <c r="B8" s="563" t="s">
        <v>138</v>
      </c>
      <c r="C8" s="564"/>
      <c r="D8" s="564"/>
      <c r="E8" s="564"/>
      <c r="F8" s="564"/>
      <c r="G8" s="564"/>
      <c r="H8" s="565"/>
      <c r="I8" s="563" t="s">
        <v>129</v>
      </c>
      <c r="J8" s="564"/>
      <c r="K8" s="564"/>
      <c r="L8" s="564"/>
      <c r="M8" s="564"/>
      <c r="N8" s="564"/>
      <c r="O8" s="565"/>
    </row>
    <row r="9" spans="1:15" s="94" customFormat="1" ht="33" customHeight="1">
      <c r="A9" s="164" t="s">
        <v>25</v>
      </c>
      <c r="B9" s="588" t="s">
        <v>61</v>
      </c>
      <c r="C9" s="614"/>
      <c r="D9" s="612"/>
      <c r="E9" s="588" t="s">
        <v>30</v>
      </c>
      <c r="F9" s="612"/>
      <c r="G9" s="613" t="s">
        <v>29</v>
      </c>
      <c r="H9" s="613"/>
      <c r="I9" s="588" t="s">
        <v>61</v>
      </c>
      <c r="J9" s="614"/>
      <c r="K9" s="612"/>
      <c r="L9" s="588" t="s">
        <v>30</v>
      </c>
      <c r="M9" s="612"/>
      <c r="N9" s="588" t="s">
        <v>29</v>
      </c>
      <c r="O9" s="612"/>
    </row>
    <row r="10" spans="1:15" s="94" customFormat="1" ht="18" customHeight="1">
      <c r="A10" s="56">
        <f>別紙２!A77</f>
        <v>0</v>
      </c>
      <c r="B10" s="555"/>
      <c r="C10" s="556"/>
      <c r="D10" s="557"/>
      <c r="E10" s="555"/>
      <c r="F10" s="557"/>
      <c r="G10" s="611" t="str">
        <f t="shared" ref="G10:G21" si="0">IF(OR(B10="",E10=""),"",B10/E10)</f>
        <v/>
      </c>
      <c r="H10" s="611"/>
      <c r="I10" s="555"/>
      <c r="J10" s="556"/>
      <c r="K10" s="557"/>
      <c r="L10" s="555"/>
      <c r="M10" s="557"/>
      <c r="N10" s="558" t="str">
        <f t="shared" ref="N10:N21" si="1">IF(OR(I10="",L10=""),"",I10/L10)</f>
        <v/>
      </c>
      <c r="O10" s="559"/>
    </row>
    <row r="11" spans="1:15" s="94" customFormat="1" ht="18" customHeight="1">
      <c r="A11" s="57">
        <f>別紙２!A78</f>
        <v>1</v>
      </c>
      <c r="B11" s="550"/>
      <c r="C11" s="551"/>
      <c r="D11" s="552"/>
      <c r="E11" s="550"/>
      <c r="F11" s="552"/>
      <c r="G11" s="608" t="str">
        <f t="shared" si="0"/>
        <v/>
      </c>
      <c r="H11" s="608"/>
      <c r="I11" s="550"/>
      <c r="J11" s="551"/>
      <c r="K11" s="552"/>
      <c r="L11" s="550"/>
      <c r="M11" s="552"/>
      <c r="N11" s="548" t="str">
        <f t="shared" si="1"/>
        <v/>
      </c>
      <c r="O11" s="549"/>
    </row>
    <row r="12" spans="1:15" s="94" customFormat="1" ht="18" customHeight="1">
      <c r="A12" s="57">
        <f>別紙２!A79</f>
        <v>2</v>
      </c>
      <c r="B12" s="550"/>
      <c r="C12" s="551"/>
      <c r="D12" s="552"/>
      <c r="E12" s="550"/>
      <c r="F12" s="552"/>
      <c r="G12" s="608" t="str">
        <f t="shared" si="0"/>
        <v/>
      </c>
      <c r="H12" s="608"/>
      <c r="I12" s="550"/>
      <c r="J12" s="551"/>
      <c r="K12" s="552"/>
      <c r="L12" s="550"/>
      <c r="M12" s="552"/>
      <c r="N12" s="548" t="str">
        <f t="shared" si="1"/>
        <v/>
      </c>
      <c r="O12" s="549"/>
    </row>
    <row r="13" spans="1:15" s="94" customFormat="1" ht="18" customHeight="1">
      <c r="A13" s="57">
        <f>別紙２!A80</f>
        <v>3</v>
      </c>
      <c r="B13" s="550"/>
      <c r="C13" s="551"/>
      <c r="D13" s="552"/>
      <c r="E13" s="550"/>
      <c r="F13" s="552"/>
      <c r="G13" s="608" t="str">
        <f t="shared" si="0"/>
        <v/>
      </c>
      <c r="H13" s="608"/>
      <c r="I13" s="550"/>
      <c r="J13" s="551"/>
      <c r="K13" s="552"/>
      <c r="L13" s="550"/>
      <c r="M13" s="552"/>
      <c r="N13" s="548" t="str">
        <f t="shared" si="1"/>
        <v/>
      </c>
      <c r="O13" s="549"/>
    </row>
    <row r="14" spans="1:15" s="94" customFormat="1" ht="18" customHeight="1">
      <c r="A14" s="57">
        <f>別紙２!A81</f>
        <v>4</v>
      </c>
      <c r="B14" s="550"/>
      <c r="C14" s="551"/>
      <c r="D14" s="552"/>
      <c r="E14" s="550"/>
      <c r="F14" s="552"/>
      <c r="G14" s="608" t="str">
        <f t="shared" si="0"/>
        <v/>
      </c>
      <c r="H14" s="608"/>
      <c r="I14" s="550"/>
      <c r="J14" s="551"/>
      <c r="K14" s="552"/>
      <c r="L14" s="550"/>
      <c r="M14" s="552"/>
      <c r="N14" s="548" t="str">
        <f t="shared" si="1"/>
        <v/>
      </c>
      <c r="O14" s="549"/>
    </row>
    <row r="15" spans="1:15" s="94" customFormat="1" ht="18" customHeight="1">
      <c r="A15" s="57">
        <f>別紙２!A82</f>
        <v>5</v>
      </c>
      <c r="B15" s="550"/>
      <c r="C15" s="551"/>
      <c r="D15" s="552"/>
      <c r="E15" s="550"/>
      <c r="F15" s="552"/>
      <c r="G15" s="608" t="str">
        <f t="shared" si="0"/>
        <v/>
      </c>
      <c r="H15" s="608"/>
      <c r="I15" s="550"/>
      <c r="J15" s="551"/>
      <c r="K15" s="552"/>
      <c r="L15" s="550"/>
      <c r="M15" s="552"/>
      <c r="N15" s="548" t="str">
        <f t="shared" si="1"/>
        <v/>
      </c>
      <c r="O15" s="549"/>
    </row>
    <row r="16" spans="1:15" s="94" customFormat="1" ht="18" customHeight="1">
      <c r="A16" s="57">
        <f>別紙２!A83</f>
        <v>6</v>
      </c>
      <c r="B16" s="550"/>
      <c r="C16" s="551"/>
      <c r="D16" s="552"/>
      <c r="E16" s="550"/>
      <c r="F16" s="552"/>
      <c r="G16" s="608" t="str">
        <f t="shared" si="0"/>
        <v/>
      </c>
      <c r="H16" s="608"/>
      <c r="I16" s="550"/>
      <c r="J16" s="551"/>
      <c r="K16" s="552"/>
      <c r="L16" s="550"/>
      <c r="M16" s="552"/>
      <c r="N16" s="548" t="str">
        <f t="shared" si="1"/>
        <v/>
      </c>
      <c r="O16" s="549"/>
    </row>
    <row r="17" spans="1:15" s="94" customFormat="1" ht="18" customHeight="1">
      <c r="A17" s="57">
        <f>別紙２!A84</f>
        <v>7</v>
      </c>
      <c r="B17" s="550"/>
      <c r="C17" s="551"/>
      <c r="D17" s="552"/>
      <c r="E17" s="550"/>
      <c r="F17" s="552"/>
      <c r="G17" s="608" t="str">
        <f t="shared" si="0"/>
        <v/>
      </c>
      <c r="H17" s="608"/>
      <c r="I17" s="550"/>
      <c r="J17" s="551"/>
      <c r="K17" s="552"/>
      <c r="L17" s="550"/>
      <c r="M17" s="552"/>
      <c r="N17" s="548" t="str">
        <f t="shared" si="1"/>
        <v/>
      </c>
      <c r="O17" s="549"/>
    </row>
    <row r="18" spans="1:15" s="94" customFormat="1" ht="18" customHeight="1">
      <c r="A18" s="57">
        <f>別紙２!A85</f>
        <v>8</v>
      </c>
      <c r="B18" s="550"/>
      <c r="C18" s="551"/>
      <c r="D18" s="552"/>
      <c r="E18" s="550"/>
      <c r="F18" s="552"/>
      <c r="G18" s="608" t="str">
        <f t="shared" si="0"/>
        <v/>
      </c>
      <c r="H18" s="608"/>
      <c r="I18" s="550"/>
      <c r="J18" s="551"/>
      <c r="K18" s="552"/>
      <c r="L18" s="550"/>
      <c r="M18" s="552"/>
      <c r="N18" s="548" t="str">
        <f t="shared" si="1"/>
        <v/>
      </c>
      <c r="O18" s="549"/>
    </row>
    <row r="19" spans="1:15" s="94" customFormat="1" ht="18" customHeight="1">
      <c r="A19" s="57">
        <f>別紙２!A86</f>
        <v>9</v>
      </c>
      <c r="B19" s="550"/>
      <c r="C19" s="551"/>
      <c r="D19" s="552"/>
      <c r="E19" s="550"/>
      <c r="F19" s="552"/>
      <c r="G19" s="608" t="str">
        <f t="shared" si="0"/>
        <v/>
      </c>
      <c r="H19" s="608"/>
      <c r="I19" s="550"/>
      <c r="J19" s="551"/>
      <c r="K19" s="552"/>
      <c r="L19" s="550"/>
      <c r="M19" s="552"/>
      <c r="N19" s="548" t="str">
        <f t="shared" si="1"/>
        <v/>
      </c>
      <c r="O19" s="549"/>
    </row>
    <row r="20" spans="1:15" s="94" customFormat="1" ht="18" customHeight="1">
      <c r="A20" s="57">
        <f>別紙２!A87</f>
        <v>10</v>
      </c>
      <c r="B20" s="550"/>
      <c r="C20" s="551"/>
      <c r="D20" s="552"/>
      <c r="E20" s="550"/>
      <c r="F20" s="552"/>
      <c r="G20" s="608" t="str">
        <f t="shared" si="0"/>
        <v/>
      </c>
      <c r="H20" s="608"/>
      <c r="I20" s="550"/>
      <c r="J20" s="551"/>
      <c r="K20" s="552"/>
      <c r="L20" s="550"/>
      <c r="M20" s="552"/>
      <c r="N20" s="548" t="str">
        <f t="shared" si="1"/>
        <v/>
      </c>
      <c r="O20" s="549"/>
    </row>
    <row r="21" spans="1:15" s="94" customFormat="1" ht="18" customHeight="1">
      <c r="A21" s="58">
        <f>別紙２!A88</f>
        <v>11</v>
      </c>
      <c r="B21" s="545"/>
      <c r="C21" s="546"/>
      <c r="D21" s="547"/>
      <c r="E21" s="545"/>
      <c r="F21" s="547"/>
      <c r="G21" s="615" t="str">
        <f t="shared" si="0"/>
        <v/>
      </c>
      <c r="H21" s="615"/>
      <c r="I21" s="545"/>
      <c r="J21" s="546"/>
      <c r="K21" s="547"/>
      <c r="L21" s="545"/>
      <c r="M21" s="547"/>
      <c r="N21" s="538" t="str">
        <f t="shared" si="1"/>
        <v/>
      </c>
      <c r="O21" s="539"/>
    </row>
    <row r="22" spans="1:15" s="94" customFormat="1" ht="18" customHeight="1">
      <c r="A22" s="59"/>
      <c r="B22" s="540" t="s">
        <v>163</v>
      </c>
      <c r="C22" s="541"/>
      <c r="D22" s="541"/>
      <c r="E22" s="541"/>
      <c r="F22" s="542"/>
      <c r="G22" s="619" t="str">
        <f t="shared" ref="G22" si="2">IF(COUNT(B10:B21)=0,"",IFERROR(AVERAGE(G10:G21),"エラー"))</f>
        <v/>
      </c>
      <c r="H22" s="619"/>
      <c r="I22" s="540" t="s">
        <v>28</v>
      </c>
      <c r="J22" s="541"/>
      <c r="K22" s="541"/>
      <c r="L22" s="541"/>
      <c r="M22" s="542"/>
      <c r="N22" s="619" t="str">
        <f>IF(COUNT(I10:I21)=0,"",IFERROR(AVERAGE(N10:N21),"エラー"))</f>
        <v/>
      </c>
      <c r="O22" s="619"/>
    </row>
    <row r="23" spans="1:15" ht="6" customHeight="1">
      <c r="A23" s="45"/>
      <c r="B23" s="45"/>
      <c r="C23" s="45"/>
      <c r="D23" s="45"/>
      <c r="E23" s="45"/>
      <c r="F23" s="45"/>
      <c r="G23" s="45"/>
      <c r="H23" s="45"/>
      <c r="I23" s="45"/>
      <c r="J23" s="45"/>
      <c r="K23" s="45"/>
      <c r="L23" s="45"/>
      <c r="M23" s="45"/>
      <c r="N23" s="45"/>
      <c r="O23" s="45"/>
    </row>
    <row r="24" spans="1:15" ht="42" customHeight="1">
      <c r="A24" s="533" t="s">
        <v>285</v>
      </c>
      <c r="B24" s="534"/>
      <c r="C24" s="534"/>
      <c r="D24" s="534"/>
      <c r="E24" s="621"/>
      <c r="F24" s="535"/>
      <c r="G24" s="536"/>
      <c r="H24" s="536"/>
      <c r="I24" s="536"/>
      <c r="J24" s="536"/>
      <c r="K24" s="536"/>
      <c r="L24" s="536"/>
      <c r="M24" s="536"/>
      <c r="N24" s="536"/>
      <c r="O24" s="537"/>
    </row>
    <row r="25" spans="1:15" s="71" customFormat="1" ht="6.6" customHeight="1" thickBot="1">
      <c r="A25" s="249"/>
      <c r="B25" s="60"/>
      <c r="C25" s="60"/>
      <c r="D25" s="60"/>
      <c r="E25" s="60"/>
      <c r="F25" s="60"/>
      <c r="G25" s="40"/>
      <c r="H25" s="40"/>
      <c r="I25" s="60"/>
      <c r="J25" s="60"/>
      <c r="K25" s="46"/>
      <c r="L25" s="46"/>
      <c r="M25" s="46"/>
      <c r="N25" s="46"/>
      <c r="O25" s="46"/>
    </row>
    <row r="26" spans="1:15" s="94" customFormat="1" ht="21" customHeight="1" thickBot="1">
      <c r="A26" s="297"/>
      <c r="B26" s="297"/>
      <c r="C26" s="297"/>
      <c r="D26" s="297"/>
      <c r="E26" s="297"/>
      <c r="F26" s="297"/>
      <c r="G26" s="297"/>
      <c r="H26" s="297"/>
      <c r="I26" s="618" t="s">
        <v>164</v>
      </c>
      <c r="J26" s="618"/>
      <c r="K26" s="618"/>
      <c r="L26" s="618"/>
      <c r="M26" s="540"/>
      <c r="N26" s="616" t="str">
        <f t="shared" ref="N26" si="3">IF(OR(G22="",N22=""),"",IF(OR(G22="エラー",N22="エラー"),"エラー",IF(OR(G22="-",N22="-"),"-",IF(G22&lt;N22,"該当","該当せず"))))</f>
        <v/>
      </c>
      <c r="O26" s="617"/>
    </row>
    <row r="27" spans="1:15" s="71" customFormat="1" ht="6.6" customHeight="1">
      <c r="A27" s="301"/>
      <c r="B27" s="300"/>
      <c r="C27" s="300"/>
      <c r="D27" s="300"/>
      <c r="E27" s="300"/>
      <c r="F27" s="300"/>
      <c r="G27" s="302"/>
      <c r="H27" s="40"/>
      <c r="I27" s="60"/>
      <c r="J27" s="60"/>
      <c r="K27" s="46"/>
      <c r="L27" s="46"/>
      <c r="M27" s="46"/>
      <c r="N27" s="46"/>
      <c r="O27" s="46"/>
    </row>
    <row r="28" spans="1:15" s="94" customFormat="1" ht="24" customHeight="1">
      <c r="A28" s="620" t="s">
        <v>280</v>
      </c>
      <c r="B28" s="620"/>
      <c r="C28" s="620"/>
      <c r="D28" s="620"/>
      <c r="E28" s="620"/>
      <c r="F28" s="620"/>
      <c r="G28" s="620"/>
      <c r="H28" s="620"/>
      <c r="I28" s="620"/>
      <c r="J28" s="620"/>
      <c r="K28" s="620"/>
      <c r="L28" s="620"/>
      <c r="M28" s="620"/>
      <c r="N28" s="620"/>
      <c r="O28" s="620"/>
    </row>
    <row r="29" spans="1:15" s="94" customFormat="1" ht="14.4">
      <c r="A29" s="61"/>
      <c r="B29" s="62"/>
      <c r="C29" s="62"/>
      <c r="D29" s="62"/>
      <c r="E29" s="62"/>
      <c r="F29" s="62"/>
      <c r="G29" s="62"/>
      <c r="H29" s="62"/>
      <c r="I29" s="62"/>
      <c r="J29" s="62"/>
      <c r="K29" s="62"/>
      <c r="L29" s="62"/>
      <c r="M29" s="62"/>
      <c r="N29" s="62"/>
      <c r="O29" s="62"/>
    </row>
    <row r="30" spans="1:15" s="94" customFormat="1" ht="14.4">
      <c r="A30" s="109" t="s">
        <v>154</v>
      </c>
      <c r="B30" s="62"/>
      <c r="C30" s="62"/>
      <c r="D30" s="62"/>
      <c r="E30" s="62"/>
      <c r="F30" s="62"/>
      <c r="G30" s="62"/>
      <c r="H30" s="62"/>
      <c r="I30" s="62"/>
      <c r="J30" s="62"/>
      <c r="K30" s="62"/>
      <c r="L30" s="62"/>
      <c r="M30" s="62"/>
      <c r="N30" s="62"/>
      <c r="O30" s="62"/>
    </row>
    <row r="31" spans="1:15" s="94" customFormat="1" ht="14.4">
      <c r="A31" s="110" t="s">
        <v>155</v>
      </c>
      <c r="B31" s="64"/>
      <c r="C31" s="64"/>
      <c r="D31" s="64"/>
      <c r="E31" s="51"/>
      <c r="F31" s="51"/>
      <c r="G31" s="51"/>
      <c r="H31" s="51"/>
      <c r="I31" s="51"/>
      <c r="J31" s="51"/>
      <c r="K31" s="51"/>
      <c r="L31" s="51"/>
      <c r="M31" s="51"/>
      <c r="N31" s="51"/>
      <c r="O31" s="51"/>
    </row>
    <row r="32" spans="1:15" s="94" customFormat="1" ht="14.4" customHeight="1">
      <c r="A32" s="512" t="s">
        <v>13</v>
      </c>
      <c r="B32" s="512"/>
      <c r="C32" s="512"/>
      <c r="D32" s="512"/>
      <c r="E32" s="512"/>
      <c r="F32" s="512"/>
      <c r="G32" s="512"/>
      <c r="H32" s="512"/>
      <c r="I32" s="512"/>
      <c r="J32" s="512"/>
      <c r="K32" s="512"/>
      <c r="L32" s="512"/>
      <c r="M32" s="512"/>
      <c r="N32" s="512"/>
      <c r="O32" s="512"/>
    </row>
    <row r="33" spans="1:15" s="94" customFormat="1" ht="14.4">
      <c r="A33" s="511" t="s">
        <v>12</v>
      </c>
      <c r="B33" s="511"/>
      <c r="C33" s="511"/>
      <c r="D33" s="511"/>
      <c r="E33" s="511"/>
      <c r="F33" s="511"/>
      <c r="G33" s="511"/>
      <c r="H33" s="511"/>
      <c r="I33" s="511"/>
      <c r="J33" s="511"/>
      <c r="K33" s="511"/>
      <c r="L33" s="511"/>
      <c r="M33" s="511"/>
      <c r="N33" s="511"/>
      <c r="O33" s="511"/>
    </row>
    <row r="34" spans="1:15" s="94" customFormat="1" ht="14.4">
      <c r="A34" s="110" t="s">
        <v>156</v>
      </c>
      <c r="B34" s="64"/>
      <c r="C34" s="64"/>
      <c r="D34" s="64"/>
      <c r="E34" s="51"/>
      <c r="F34" s="51"/>
      <c r="G34" s="51"/>
      <c r="H34" s="51"/>
      <c r="I34" s="51"/>
      <c r="J34" s="51"/>
      <c r="K34" s="51"/>
      <c r="L34" s="51"/>
      <c r="M34" s="51"/>
      <c r="N34" s="51"/>
      <c r="O34" s="51"/>
    </row>
    <row r="35" spans="1:15" s="94" customFormat="1" ht="14.4" customHeight="1">
      <c r="A35" s="512" t="s">
        <v>10</v>
      </c>
      <c r="B35" s="512"/>
      <c r="C35" s="512"/>
      <c r="D35" s="512"/>
      <c r="E35" s="512"/>
      <c r="F35" s="512"/>
      <c r="G35" s="512"/>
      <c r="H35" s="512"/>
      <c r="I35" s="512"/>
      <c r="J35" s="512"/>
      <c r="K35" s="512"/>
      <c r="L35" s="512"/>
      <c r="M35" s="512"/>
      <c r="N35" s="512"/>
      <c r="O35" s="512"/>
    </row>
    <row r="36" spans="1:15" s="94" customFormat="1" ht="14.4">
      <c r="A36" s="110" t="s">
        <v>157</v>
      </c>
      <c r="B36" s="64"/>
      <c r="C36" s="64"/>
      <c r="D36" s="64"/>
      <c r="E36" s="51"/>
      <c r="F36" s="51"/>
      <c r="G36" s="51"/>
      <c r="H36" s="51"/>
      <c r="I36" s="51"/>
      <c r="J36" s="51"/>
      <c r="K36" s="51"/>
      <c r="L36" s="51"/>
      <c r="M36" s="51"/>
      <c r="N36" s="51"/>
      <c r="O36" s="51"/>
    </row>
    <row r="37" spans="1:15" s="94" customFormat="1" ht="14.4" customHeight="1">
      <c r="A37" s="512" t="s">
        <v>206</v>
      </c>
      <c r="B37" s="512"/>
      <c r="C37" s="512"/>
      <c r="D37" s="512"/>
      <c r="E37" s="512"/>
      <c r="F37" s="512"/>
      <c r="G37" s="512"/>
      <c r="H37" s="512"/>
      <c r="I37" s="512"/>
      <c r="J37" s="512"/>
      <c r="K37" s="512"/>
      <c r="L37" s="512"/>
      <c r="M37" s="512"/>
      <c r="N37" s="512"/>
      <c r="O37" s="512"/>
    </row>
    <row r="38" spans="1:15" s="94" customFormat="1" ht="14.4" customHeight="1">
      <c r="A38" s="513" t="s">
        <v>207</v>
      </c>
      <c r="B38" s="513"/>
      <c r="C38" s="513"/>
      <c r="D38" s="513"/>
      <c r="E38" s="513"/>
      <c r="F38" s="513"/>
      <c r="G38" s="513"/>
      <c r="H38" s="513"/>
      <c r="I38" s="513"/>
      <c r="J38" s="513"/>
      <c r="K38" s="513"/>
      <c r="L38" s="513"/>
      <c r="M38" s="513"/>
      <c r="N38" s="513"/>
      <c r="O38" s="513"/>
    </row>
    <row r="39" spans="1:15" s="94" customFormat="1" ht="14.4">
      <c r="A39" s="513"/>
      <c r="B39" s="513"/>
      <c r="C39" s="513"/>
      <c r="D39" s="513"/>
      <c r="E39" s="513"/>
      <c r="F39" s="513"/>
      <c r="G39" s="513"/>
      <c r="H39" s="513"/>
      <c r="I39" s="513"/>
      <c r="J39" s="513"/>
      <c r="K39" s="513"/>
      <c r="L39" s="513"/>
      <c r="M39" s="513"/>
      <c r="N39" s="513"/>
      <c r="O39" s="513"/>
    </row>
    <row r="40" spans="1:15" s="94" customFormat="1" ht="14.4">
      <c r="A40" s="513"/>
      <c r="B40" s="513"/>
      <c r="C40" s="513"/>
      <c r="D40" s="513"/>
      <c r="E40" s="513"/>
      <c r="F40" s="513"/>
      <c r="G40" s="513"/>
      <c r="H40" s="513"/>
      <c r="I40" s="513"/>
      <c r="J40" s="513"/>
      <c r="K40" s="513"/>
      <c r="L40" s="513"/>
      <c r="M40" s="513"/>
      <c r="N40" s="513"/>
      <c r="O40" s="513"/>
    </row>
    <row r="41" spans="1:15" s="94" customFormat="1" ht="14.4">
      <c r="A41" s="110" t="s">
        <v>158</v>
      </c>
      <c r="B41" s="51"/>
      <c r="C41" s="51"/>
      <c r="D41" s="51"/>
      <c r="E41" s="51"/>
      <c r="F41" s="51"/>
      <c r="G41" s="51"/>
      <c r="H41" s="51"/>
      <c r="I41" s="51"/>
      <c r="J41" s="51"/>
      <c r="K41" s="51"/>
      <c r="L41" s="51"/>
      <c r="M41" s="51"/>
      <c r="N41" s="51"/>
      <c r="O41" s="51"/>
    </row>
    <row r="42" spans="1:15" s="94" customFormat="1" ht="14.4" customHeight="1">
      <c r="A42" s="512" t="s">
        <v>83</v>
      </c>
      <c r="B42" s="512"/>
      <c r="C42" s="512"/>
      <c r="D42" s="512"/>
      <c r="E42" s="512"/>
      <c r="F42" s="512"/>
      <c r="G42" s="512"/>
      <c r="H42" s="512"/>
      <c r="I42" s="512"/>
      <c r="J42" s="512"/>
      <c r="K42" s="512"/>
      <c r="L42" s="512"/>
      <c r="M42" s="512"/>
      <c r="N42" s="512"/>
      <c r="O42" s="512"/>
    </row>
    <row r="43" spans="1:15" s="94" customFormat="1" ht="14.4">
      <c r="A43" s="512"/>
      <c r="B43" s="512"/>
      <c r="C43" s="512"/>
      <c r="D43" s="512"/>
      <c r="E43" s="512"/>
      <c r="F43" s="512"/>
      <c r="G43" s="512"/>
      <c r="H43" s="512"/>
      <c r="I43" s="512"/>
      <c r="J43" s="512"/>
      <c r="K43" s="512"/>
      <c r="L43" s="512"/>
      <c r="M43" s="512"/>
      <c r="N43" s="512"/>
      <c r="O43" s="512"/>
    </row>
  </sheetData>
  <sheetProtection algorithmName="SHA-512" hashValue="/+pVHNfRBfFhmOLXltRZyehlYrRBzgF00KNvuZz0xUlwlhDV8rbtPaQl/z94yxifRg5i5zv7WJRUIQzdKELQXg==" saltValue="2X1iQvYC9WE9yWRMIS23Yw==" spinCount="100000" sheet="1" selectLockedCells="1"/>
  <mergeCells count="97">
    <mergeCell ref="A38:O40"/>
    <mergeCell ref="N22:O22"/>
    <mergeCell ref="A32:O32"/>
    <mergeCell ref="A33:O33"/>
    <mergeCell ref="A35:O35"/>
    <mergeCell ref="N17:O17"/>
    <mergeCell ref="E19:F19"/>
    <mergeCell ref="G19:H19"/>
    <mergeCell ref="I19:K19"/>
    <mergeCell ref="L19:M19"/>
    <mergeCell ref="N19:O19"/>
    <mergeCell ref="E18:F18"/>
    <mergeCell ref="G18:H18"/>
    <mergeCell ref="I18:K18"/>
    <mergeCell ref="L18:M18"/>
    <mergeCell ref="B18:D18"/>
    <mergeCell ref="G20:H20"/>
    <mergeCell ref="I20:K20"/>
    <mergeCell ref="L20:M20"/>
    <mergeCell ref="N20:O20"/>
    <mergeCell ref="N18:O18"/>
    <mergeCell ref="E20:F20"/>
    <mergeCell ref="B19:D19"/>
    <mergeCell ref="B20:D20"/>
    <mergeCell ref="A42:O43"/>
    <mergeCell ref="B21:D21"/>
    <mergeCell ref="B22:F22"/>
    <mergeCell ref="G21:H21"/>
    <mergeCell ref="N26:O26"/>
    <mergeCell ref="A37:O37"/>
    <mergeCell ref="I21:K21"/>
    <mergeCell ref="L21:M21"/>
    <mergeCell ref="N21:O21"/>
    <mergeCell ref="I26:M26"/>
    <mergeCell ref="G22:H22"/>
    <mergeCell ref="I22:M22"/>
    <mergeCell ref="E21:F21"/>
    <mergeCell ref="A28:O28"/>
    <mergeCell ref="F24:O24"/>
    <mergeCell ref="A24:E24"/>
    <mergeCell ref="B11:D11"/>
    <mergeCell ref="B12:D12"/>
    <mergeCell ref="E12:F12"/>
    <mergeCell ref="G12:H12"/>
    <mergeCell ref="B17:D17"/>
    <mergeCell ref="E13:F13"/>
    <mergeCell ref="G13:H13"/>
    <mergeCell ref="G16:H16"/>
    <mergeCell ref="B13:D13"/>
    <mergeCell ref="B14:D14"/>
    <mergeCell ref="B15:D15"/>
    <mergeCell ref="B16:D16"/>
    <mergeCell ref="E16:F16"/>
    <mergeCell ref="B3:L4"/>
    <mergeCell ref="N3:O3"/>
    <mergeCell ref="E10:F10"/>
    <mergeCell ref="G10:H10"/>
    <mergeCell ref="I10:K10"/>
    <mergeCell ref="L10:M10"/>
    <mergeCell ref="N10:O10"/>
    <mergeCell ref="I8:O8"/>
    <mergeCell ref="E9:F9"/>
    <mergeCell ref="G9:H9"/>
    <mergeCell ref="I9:K9"/>
    <mergeCell ref="L9:M9"/>
    <mergeCell ref="N9:O9"/>
    <mergeCell ref="B8:H8"/>
    <mergeCell ref="B9:D9"/>
    <mergeCell ref="B10:D10"/>
    <mergeCell ref="I14:K14"/>
    <mergeCell ref="I12:K12"/>
    <mergeCell ref="L12:M12"/>
    <mergeCell ref="E17:F17"/>
    <mergeCell ref="G17:H17"/>
    <mergeCell ref="I17:K17"/>
    <mergeCell ref="L17:M17"/>
    <mergeCell ref="I15:K15"/>
    <mergeCell ref="L15:M15"/>
    <mergeCell ref="L14:M14"/>
    <mergeCell ref="I16:K16"/>
    <mergeCell ref="L16:M16"/>
    <mergeCell ref="N14:O14"/>
    <mergeCell ref="N12:O12"/>
    <mergeCell ref="E11:F11"/>
    <mergeCell ref="G11:H11"/>
    <mergeCell ref="N16:O16"/>
    <mergeCell ref="E15:F15"/>
    <mergeCell ref="G15:H15"/>
    <mergeCell ref="I11:K11"/>
    <mergeCell ref="L11:M11"/>
    <mergeCell ref="N11:O11"/>
    <mergeCell ref="I13:K13"/>
    <mergeCell ref="L13:M13"/>
    <mergeCell ref="N13:O13"/>
    <mergeCell ref="N15:O15"/>
    <mergeCell ref="E14:F14"/>
    <mergeCell ref="G14:H14"/>
  </mergeCells>
  <phoneticPr fontId="3"/>
  <conditionalFormatting sqref="N26">
    <cfRule type="cellIs" dxfId="1" priority="1" operator="equal">
      <formula>"該当"</formula>
    </cfRule>
    <cfRule type="cellIs" dxfId="0" priority="2" operator="equal">
      <formula>"該当せず"</formula>
    </cfRule>
  </conditionalFormatting>
  <dataValidations count="1">
    <dataValidation imeMode="off" allowBlank="1" showInputMessage="1" showErrorMessage="1" sqref="B10:F21 I10:M21"/>
  </dataValidations>
  <printOptions horizontalCentered="1"/>
  <pageMargins left="0.31496062992125984" right="0.31496062992125984" top="0.74803149606299213" bottom="0.15748031496062992" header="0.31496062992125984" footer="0.31496062992125984"/>
  <pageSetup paperSize="9"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34"/>
  <sheetViews>
    <sheetView showGridLines="0" zoomScaleNormal="100" zoomScaleSheetLayoutView="100" workbookViewId="0">
      <pane ySplit="1" topLeftCell="A2" activePane="bottomLeft" state="frozen"/>
      <selection activeCell="F13" sqref="A13:AE16"/>
      <selection pane="bottomLeft" activeCell="G16" sqref="G16"/>
    </sheetView>
  </sheetViews>
  <sheetFormatPr defaultColWidth="3.33203125" defaultRowHeight="18" customHeight="1"/>
  <cols>
    <col min="1" max="1" width="3.33203125" style="250" customWidth="1"/>
    <col min="2" max="2" width="4.44140625" style="250" customWidth="1"/>
    <col min="3" max="3" width="2.21875" style="250" customWidth="1"/>
    <col min="4" max="4" width="1.109375" style="250" customWidth="1"/>
    <col min="5" max="5" width="4.44140625" style="250" customWidth="1"/>
    <col min="6" max="7" width="2.21875" style="250" customWidth="1"/>
    <col min="8" max="8" width="4.44140625" style="250" customWidth="1"/>
    <col min="9" max="9" width="50.21875" style="252" customWidth="1"/>
    <col min="10" max="10" width="10.5546875" style="252" customWidth="1"/>
    <col min="11" max="11" width="5" style="252" customWidth="1"/>
    <col min="12" max="12" width="9.44140625" style="253" bestFit="1" customWidth="1"/>
    <col min="13" max="13" width="3.33203125" style="250"/>
    <col min="14" max="14" width="17.5546875" style="250" bestFit="1" customWidth="1"/>
    <col min="15" max="15" width="0" style="250" hidden="1" customWidth="1"/>
    <col min="16" max="16" width="3.33203125" style="250" hidden="1" customWidth="1"/>
    <col min="17" max="21" width="0" style="250" hidden="1" customWidth="1"/>
    <col min="22" max="16384" width="3.33203125" style="250"/>
  </cols>
  <sheetData>
    <row r="1" spans="1:16" ht="30.6" customHeight="1">
      <c r="C1" s="251" t="str">
        <f>IF(別紙１!AL8&lt;&gt;"o","※先に別紙１シートを記載してください。",IF(COUNTIF($P:$P,"x")&gt;0,"チェックが付されていない書類があります。ご確認ください。","このシートを提出してください。"))</f>
        <v>※先に別紙１シートを記載してください。</v>
      </c>
      <c r="D1" s="252"/>
      <c r="E1" s="252"/>
      <c r="F1" s="253"/>
      <c r="I1" s="250"/>
      <c r="J1" s="250"/>
      <c r="K1" s="250"/>
      <c r="L1" s="250"/>
    </row>
    <row r="2" spans="1:16" ht="15" customHeight="1"/>
    <row r="3" spans="1:16" ht="18" customHeight="1">
      <c r="A3" s="254" t="s">
        <v>62</v>
      </c>
      <c r="B3" s="255"/>
      <c r="C3" s="255"/>
      <c r="D3" s="255"/>
      <c r="E3" s="255"/>
      <c r="F3" s="255"/>
      <c r="G3" s="255"/>
      <c r="H3" s="255"/>
      <c r="I3" s="256"/>
      <c r="J3" s="257" t="s">
        <v>59</v>
      </c>
      <c r="K3" s="626" t="str">
        <f>別紙１!$AB$5&amp;""</f>
        <v/>
      </c>
      <c r="L3" s="627"/>
      <c r="M3" s="255"/>
    </row>
    <row r="4" spans="1:16" ht="18" customHeight="1">
      <c r="A4" s="398">
        <f>修正箇所!$G$1</f>
        <v>220816</v>
      </c>
      <c r="B4" s="398"/>
      <c r="C4" s="255"/>
      <c r="D4" s="255"/>
      <c r="E4" s="255"/>
      <c r="F4" s="255"/>
      <c r="G4" s="255"/>
      <c r="H4" s="255"/>
      <c r="I4" s="258" t="str">
        <f>IF(C1="このシートを提出してください。","","エラーあり（枠外上記を参照）")</f>
        <v>エラーあり（枠外上記を参照）</v>
      </c>
      <c r="J4" s="256"/>
      <c r="K4" s="256"/>
      <c r="L4" s="259"/>
      <c r="M4" s="255"/>
    </row>
    <row r="5" spans="1:16" ht="18" customHeight="1">
      <c r="A5" s="633" t="s">
        <v>239</v>
      </c>
      <c r="B5" s="633"/>
      <c r="C5" s="633"/>
      <c r="D5" s="633"/>
      <c r="E5" s="633"/>
      <c r="F5" s="633"/>
      <c r="G5" s="633"/>
      <c r="H5" s="633"/>
      <c r="I5" s="633"/>
      <c r="J5" s="633"/>
      <c r="K5" s="633"/>
      <c r="L5" s="633"/>
      <c r="M5" s="255"/>
    </row>
    <row r="6" spans="1:16" ht="18" customHeight="1">
      <c r="A6" s="255"/>
      <c r="B6" s="255"/>
      <c r="C6" s="255"/>
      <c r="D6" s="255"/>
      <c r="E6" s="255"/>
      <c r="F6" s="255"/>
      <c r="G6" s="255"/>
      <c r="H6" s="255"/>
      <c r="I6" s="256"/>
      <c r="J6" s="256"/>
      <c r="K6" s="256"/>
      <c r="L6" s="259"/>
      <c r="M6" s="255"/>
    </row>
    <row r="7" spans="1:16" ht="18" customHeight="1">
      <c r="A7" s="255"/>
      <c r="B7" s="634" t="s">
        <v>281</v>
      </c>
      <c r="C7" s="634"/>
      <c r="D7" s="634"/>
      <c r="E7" s="634"/>
      <c r="F7" s="634"/>
      <c r="G7" s="634"/>
      <c r="H7" s="634"/>
      <c r="I7" s="634"/>
      <c r="J7" s="634"/>
      <c r="K7" s="634"/>
      <c r="L7" s="634"/>
      <c r="M7" s="255"/>
    </row>
    <row r="8" spans="1:16" ht="18" customHeight="1">
      <c r="A8" s="255"/>
      <c r="B8" s="650" t="s">
        <v>159</v>
      </c>
      <c r="C8" s="650"/>
      <c r="D8" s="650"/>
      <c r="E8" s="650"/>
      <c r="F8" s="650"/>
      <c r="G8" s="650"/>
      <c r="H8" s="650"/>
      <c r="I8" s="650"/>
      <c r="J8" s="650"/>
      <c r="K8" s="650"/>
      <c r="L8" s="650"/>
      <c r="M8" s="650"/>
    </row>
    <row r="9" spans="1:16" ht="18" customHeight="1">
      <c r="A9" s="255"/>
      <c r="B9" s="650"/>
      <c r="C9" s="650"/>
      <c r="D9" s="650"/>
      <c r="E9" s="650"/>
      <c r="F9" s="650"/>
      <c r="G9" s="650"/>
      <c r="H9" s="650"/>
      <c r="I9" s="650"/>
      <c r="J9" s="650"/>
      <c r="K9" s="650"/>
      <c r="L9" s="650"/>
      <c r="M9" s="650"/>
    </row>
    <row r="10" spans="1:16" ht="18" customHeight="1" thickBot="1">
      <c r="A10" s="255"/>
      <c r="B10" s="650"/>
      <c r="C10" s="650"/>
      <c r="D10" s="650"/>
      <c r="E10" s="650"/>
      <c r="F10" s="650"/>
      <c r="G10" s="650"/>
      <c r="H10" s="650"/>
      <c r="I10" s="650"/>
      <c r="J10" s="650"/>
      <c r="K10" s="650"/>
      <c r="L10" s="650"/>
      <c r="M10" s="650"/>
    </row>
    <row r="11" spans="1:16" ht="30" customHeight="1" thickBot="1">
      <c r="A11" s="255"/>
      <c r="B11" s="630" t="s">
        <v>67</v>
      </c>
      <c r="C11" s="631"/>
      <c r="D11" s="631"/>
      <c r="E11" s="631"/>
      <c r="F11" s="631"/>
      <c r="G11" s="631"/>
      <c r="H11" s="631"/>
      <c r="I11" s="631"/>
      <c r="J11" s="631"/>
      <c r="K11" s="632"/>
      <c r="L11" s="260" t="s">
        <v>71</v>
      </c>
      <c r="M11" s="255"/>
    </row>
    <row r="12" spans="1:16" ht="45" customHeight="1">
      <c r="A12" s="255"/>
      <c r="B12" s="651" t="s">
        <v>52</v>
      </c>
      <c r="C12" s="652"/>
      <c r="D12" s="261"/>
      <c r="E12" s="653" t="s">
        <v>66</v>
      </c>
      <c r="F12" s="653"/>
      <c r="G12" s="653"/>
      <c r="H12" s="653"/>
      <c r="I12" s="653"/>
      <c r="J12" s="653"/>
      <c r="K12" s="654"/>
      <c r="L12" s="262" t="s">
        <v>68</v>
      </c>
      <c r="M12" s="255"/>
    </row>
    <row r="13" spans="1:16" ht="45" customHeight="1">
      <c r="A13" s="255"/>
      <c r="B13" s="263"/>
      <c r="C13" s="264"/>
      <c r="D13" s="264"/>
      <c r="E13" s="265" t="s">
        <v>52</v>
      </c>
      <c r="F13" s="655" t="s">
        <v>64</v>
      </c>
      <c r="G13" s="655"/>
      <c r="H13" s="655"/>
      <c r="I13" s="622" t="str">
        <f>MID(別紙１!A7,2,200)</f>
        <v>申請法人及びに関する基本的事項</v>
      </c>
      <c r="J13" s="622"/>
      <c r="K13" s="623"/>
      <c r="L13" s="266" t="s">
        <v>68</v>
      </c>
      <c r="M13" s="255"/>
      <c r="N13" s="267" t="str">
        <f ca="1">HYPERLINK("#"&amp;CELL("address",別紙１!$A$5),"（別紙１）へ移動")</f>
        <v>（別紙１）へ移動</v>
      </c>
      <c r="O13" s="268"/>
      <c r="P13" s="268"/>
    </row>
    <row r="14" spans="1:16" ht="45" customHeight="1">
      <c r="A14" s="255"/>
      <c r="B14" s="263"/>
      <c r="C14" s="264"/>
      <c r="D14" s="264"/>
      <c r="E14" s="269" t="s">
        <v>52</v>
      </c>
      <c r="F14" s="656" t="s">
        <v>65</v>
      </c>
      <c r="G14" s="656"/>
      <c r="H14" s="656"/>
      <c r="I14" s="628" t="str">
        <f>MID(別紙２!A5,2,200)</f>
        <v>既設法人に係る事項（パターン１）</v>
      </c>
      <c r="J14" s="628"/>
      <c r="K14" s="629"/>
      <c r="L14" s="270" t="str">
        <f>IF(別紙１!AL16=1,"○","-")</f>
        <v>-</v>
      </c>
      <c r="M14" s="255"/>
      <c r="N14" s="267" t="str">
        <f ca="1">HYPERLINK("#"&amp;CELL("address",別紙２!$A$3),"（別紙２）へ移動")</f>
        <v>（別紙２）へ移動</v>
      </c>
      <c r="P14" s="268"/>
    </row>
    <row r="15" spans="1:16" ht="9" customHeight="1">
      <c r="A15" s="255"/>
      <c r="B15" s="263"/>
      <c r="C15" s="264"/>
      <c r="D15" s="264"/>
      <c r="E15" s="635"/>
      <c r="F15" s="636"/>
      <c r="G15" s="271"/>
      <c r="H15" s="639" t="s">
        <v>247</v>
      </c>
      <c r="I15" s="639"/>
      <c r="J15" s="639"/>
      <c r="K15" s="640"/>
      <c r="L15" s="643" t="str">
        <f>IF(L14="○","●","-")</f>
        <v>-</v>
      </c>
      <c r="M15" s="255"/>
      <c r="N15" s="267"/>
      <c r="P15" s="268"/>
    </row>
    <row r="16" spans="1:16" ht="12" customHeight="1">
      <c r="A16" s="255"/>
      <c r="B16" s="263"/>
      <c r="C16" s="264"/>
      <c r="D16" s="264"/>
      <c r="E16" s="637"/>
      <c r="F16" s="638"/>
      <c r="G16" s="150"/>
      <c r="H16" s="641"/>
      <c r="I16" s="641"/>
      <c r="J16" s="641"/>
      <c r="K16" s="642"/>
      <c r="L16" s="644"/>
      <c r="M16" s="255"/>
      <c r="P16" s="268" t="str">
        <f>IF(AND(L15="●",G16&lt;&gt;"✔"),"x","")</f>
        <v/>
      </c>
    </row>
    <row r="17" spans="1:16" ht="9" customHeight="1">
      <c r="A17" s="255"/>
      <c r="B17" s="263"/>
      <c r="C17" s="264"/>
      <c r="D17" s="264"/>
      <c r="E17" s="637"/>
      <c r="F17" s="638"/>
      <c r="G17" s="272"/>
      <c r="H17" s="641"/>
      <c r="I17" s="641"/>
      <c r="J17" s="641"/>
      <c r="K17" s="642"/>
      <c r="L17" s="644"/>
      <c r="M17" s="255"/>
      <c r="P17" s="268"/>
    </row>
    <row r="18" spans="1:16" ht="9" customHeight="1">
      <c r="A18" s="255"/>
      <c r="B18" s="263"/>
      <c r="C18" s="264"/>
      <c r="D18" s="264"/>
      <c r="E18" s="635"/>
      <c r="F18" s="636"/>
      <c r="G18" s="271"/>
      <c r="H18" s="639" t="s">
        <v>248</v>
      </c>
      <c r="I18" s="639"/>
      <c r="J18" s="639"/>
      <c r="K18" s="640"/>
      <c r="L18" s="643" t="str">
        <f>L15</f>
        <v>-</v>
      </c>
      <c r="M18" s="255"/>
      <c r="N18" s="267"/>
      <c r="O18" s="268"/>
      <c r="P18" s="268"/>
    </row>
    <row r="19" spans="1:16" ht="12" customHeight="1">
      <c r="A19" s="255"/>
      <c r="B19" s="263"/>
      <c r="C19" s="264"/>
      <c r="D19" s="264"/>
      <c r="E19" s="637"/>
      <c r="F19" s="638"/>
      <c r="G19" s="150"/>
      <c r="H19" s="641"/>
      <c r="I19" s="641"/>
      <c r="J19" s="641"/>
      <c r="K19" s="642"/>
      <c r="L19" s="644"/>
      <c r="M19" s="255"/>
      <c r="P19" s="268" t="str">
        <f>IF(AND(L18="●",G19&lt;&gt;"✔"),"x","")</f>
        <v/>
      </c>
    </row>
    <row r="20" spans="1:16" ht="9" customHeight="1">
      <c r="A20" s="255"/>
      <c r="B20" s="263"/>
      <c r="C20" s="264"/>
      <c r="D20" s="264"/>
      <c r="E20" s="645"/>
      <c r="F20" s="646"/>
      <c r="G20" s="273"/>
      <c r="H20" s="647"/>
      <c r="I20" s="647"/>
      <c r="J20" s="647"/>
      <c r="K20" s="648"/>
      <c r="L20" s="649"/>
      <c r="M20" s="255"/>
      <c r="P20" s="268"/>
    </row>
    <row r="21" spans="1:16" ht="9" customHeight="1">
      <c r="A21" s="255"/>
      <c r="B21" s="263"/>
      <c r="C21" s="264"/>
      <c r="D21" s="264"/>
      <c r="E21" s="635"/>
      <c r="F21" s="636"/>
      <c r="G21" s="271"/>
      <c r="H21" s="639" t="s">
        <v>249</v>
      </c>
      <c r="I21" s="639"/>
      <c r="J21" s="639"/>
      <c r="K21" s="640"/>
      <c r="L21" s="643" t="str">
        <f>IF(別紙２!C39="○","-",L18)</f>
        <v>-</v>
      </c>
      <c r="M21" s="255"/>
      <c r="P21" s="268"/>
    </row>
    <row r="22" spans="1:16" ht="12" customHeight="1">
      <c r="A22" s="255"/>
      <c r="B22" s="263"/>
      <c r="C22" s="264"/>
      <c r="D22" s="264"/>
      <c r="E22" s="637"/>
      <c r="F22" s="638"/>
      <c r="G22" s="150"/>
      <c r="H22" s="641"/>
      <c r="I22" s="641"/>
      <c r="J22" s="641"/>
      <c r="K22" s="642"/>
      <c r="L22" s="644"/>
      <c r="M22" s="255"/>
      <c r="P22" s="268" t="str">
        <f>IF(AND(L21="●",G22&lt;&gt;"✔"),"x","")</f>
        <v/>
      </c>
    </row>
    <row r="23" spans="1:16" ht="9" customHeight="1">
      <c r="A23" s="255"/>
      <c r="B23" s="263"/>
      <c r="C23" s="264"/>
      <c r="D23" s="264"/>
      <c r="E23" s="660"/>
      <c r="F23" s="661"/>
      <c r="G23" s="274"/>
      <c r="H23" s="658"/>
      <c r="I23" s="658"/>
      <c r="J23" s="658"/>
      <c r="K23" s="659"/>
      <c r="L23" s="657"/>
      <c r="M23" s="255"/>
      <c r="P23" s="268"/>
    </row>
    <row r="24" spans="1:16" ht="45" customHeight="1">
      <c r="A24" s="255"/>
      <c r="B24" s="263"/>
      <c r="C24" s="264"/>
      <c r="D24" s="264"/>
      <c r="E24" s="275" t="str">
        <f>IF(L24="○","☑","□")</f>
        <v>□</v>
      </c>
      <c r="F24" s="662" t="s">
        <v>139</v>
      </c>
      <c r="G24" s="662"/>
      <c r="H24" s="662"/>
      <c r="I24" s="624" t="str">
        <f>MID(別紙３!A5,2,200)</f>
        <v>新設法人に係る事項（パターン２）</v>
      </c>
      <c r="J24" s="624"/>
      <c r="K24" s="625"/>
      <c r="L24" s="276" t="str">
        <f>IF(別紙１!AL16=2,"○","-")</f>
        <v>-</v>
      </c>
      <c r="M24" s="255"/>
      <c r="N24" s="267" t="str">
        <f ca="1">HYPERLINK("#"&amp;CELL("address",別紙３!$A$3),"（別紙３）へ移動")</f>
        <v>（別紙３）へ移動</v>
      </c>
      <c r="O24" s="268"/>
      <c r="P24" s="268"/>
    </row>
    <row r="25" spans="1:16" ht="9" customHeight="1">
      <c r="A25" s="255"/>
      <c r="B25" s="263"/>
      <c r="C25" s="264"/>
      <c r="D25" s="264"/>
      <c r="E25" s="635"/>
      <c r="F25" s="636"/>
      <c r="G25" s="271"/>
      <c r="H25" s="639" t="s">
        <v>249</v>
      </c>
      <c r="I25" s="639"/>
      <c r="J25" s="639"/>
      <c r="K25" s="640"/>
      <c r="L25" s="643" t="str">
        <f>IF(L24="○","●","-")</f>
        <v>-</v>
      </c>
      <c r="M25" s="255"/>
      <c r="N25" s="267"/>
      <c r="O25" s="268"/>
      <c r="P25" s="268"/>
    </row>
    <row r="26" spans="1:16" ht="12" customHeight="1">
      <c r="A26" s="255"/>
      <c r="B26" s="263"/>
      <c r="C26" s="264"/>
      <c r="D26" s="277"/>
      <c r="E26" s="637"/>
      <c r="F26" s="638"/>
      <c r="G26" s="150"/>
      <c r="H26" s="641"/>
      <c r="I26" s="641"/>
      <c r="J26" s="641"/>
      <c r="K26" s="642"/>
      <c r="L26" s="644"/>
      <c r="M26" s="255"/>
      <c r="P26" s="268" t="str">
        <f>IF(AND(L25="●",G26&lt;&gt;"✔"),"x","")</f>
        <v/>
      </c>
    </row>
    <row r="27" spans="1:16" ht="9" customHeight="1" thickBot="1">
      <c r="A27" s="255"/>
      <c r="B27" s="278"/>
      <c r="C27" s="279"/>
      <c r="D27" s="280"/>
      <c r="E27" s="663"/>
      <c r="F27" s="664"/>
      <c r="G27" s="281"/>
      <c r="H27" s="666"/>
      <c r="I27" s="666"/>
      <c r="J27" s="666"/>
      <c r="K27" s="667"/>
      <c r="L27" s="665"/>
      <c r="M27" s="255"/>
      <c r="P27" s="268"/>
    </row>
    <row r="28" spans="1:16" ht="18" customHeight="1">
      <c r="A28" s="255"/>
      <c r="B28" s="668"/>
      <c r="C28" s="282"/>
      <c r="D28" s="283"/>
      <c r="E28" s="671" t="str">
        <f>"認定を受けた"&amp;IFERROR(貼付シート!B9,"")&amp;"に係る事業計画書（添付書類を含む）"</f>
        <v>認定を受けたに係る事業計画書（添付書類を含む）</v>
      </c>
      <c r="F28" s="653"/>
      <c r="G28" s="653"/>
      <c r="H28" s="653"/>
      <c r="I28" s="653"/>
      <c r="J28" s="653"/>
      <c r="K28" s="654"/>
      <c r="L28" s="676" t="s">
        <v>70</v>
      </c>
      <c r="M28" s="255"/>
      <c r="P28" s="268"/>
    </row>
    <row r="29" spans="1:16" ht="12" customHeight="1">
      <c r="A29" s="255"/>
      <c r="B29" s="669"/>
      <c r="C29" s="150"/>
      <c r="D29" s="284"/>
      <c r="E29" s="672"/>
      <c r="F29" s="624"/>
      <c r="G29" s="624"/>
      <c r="H29" s="624"/>
      <c r="I29" s="624"/>
      <c r="J29" s="624"/>
      <c r="K29" s="625"/>
      <c r="L29" s="677"/>
      <c r="M29" s="255"/>
    </row>
    <row r="30" spans="1:16" ht="18" customHeight="1" thickBot="1">
      <c r="A30" s="255"/>
      <c r="B30" s="670"/>
      <c r="C30" s="285"/>
      <c r="D30" s="286"/>
      <c r="E30" s="673"/>
      <c r="F30" s="674"/>
      <c r="G30" s="674"/>
      <c r="H30" s="674"/>
      <c r="I30" s="674"/>
      <c r="J30" s="674"/>
      <c r="K30" s="675"/>
      <c r="L30" s="678"/>
      <c r="M30" s="255"/>
    </row>
    <row r="31" spans="1:16" ht="18" customHeight="1">
      <c r="A31" s="255"/>
      <c r="B31" s="668"/>
      <c r="C31" s="287"/>
      <c r="D31" s="283"/>
      <c r="E31" s="679" t="s">
        <v>69</v>
      </c>
      <c r="F31" s="680"/>
      <c r="G31" s="680"/>
      <c r="H31" s="680"/>
      <c r="I31" s="680"/>
      <c r="J31" s="680"/>
      <c r="K31" s="680"/>
      <c r="L31" s="676" t="s">
        <v>70</v>
      </c>
      <c r="M31" s="255"/>
    </row>
    <row r="32" spans="1:16" ht="12" customHeight="1">
      <c r="A32" s="255"/>
      <c r="B32" s="669"/>
      <c r="C32" s="150"/>
      <c r="D32" s="284"/>
      <c r="E32" s="681"/>
      <c r="F32" s="682"/>
      <c r="G32" s="682"/>
      <c r="H32" s="682"/>
      <c r="I32" s="682"/>
      <c r="J32" s="682"/>
      <c r="K32" s="682"/>
      <c r="L32" s="677"/>
      <c r="M32" s="255"/>
    </row>
    <row r="33" spans="1:13" ht="18" customHeight="1" thickBot="1">
      <c r="A33" s="255"/>
      <c r="B33" s="670"/>
      <c r="C33" s="285"/>
      <c r="D33" s="286"/>
      <c r="E33" s="683"/>
      <c r="F33" s="684"/>
      <c r="G33" s="684"/>
      <c r="H33" s="684"/>
      <c r="I33" s="684"/>
      <c r="J33" s="684"/>
      <c r="K33" s="684"/>
      <c r="L33" s="678"/>
      <c r="M33" s="255"/>
    </row>
    <row r="34" spans="1:13" ht="18" customHeight="1">
      <c r="A34" s="255"/>
      <c r="B34" s="255"/>
      <c r="C34" s="255"/>
      <c r="D34" s="255"/>
      <c r="E34" s="255"/>
      <c r="F34" s="255"/>
      <c r="G34" s="255"/>
      <c r="H34" s="255"/>
      <c r="I34" s="256"/>
      <c r="J34" s="256"/>
      <c r="K34" s="256"/>
      <c r="L34" s="259"/>
      <c r="M34" s="255"/>
    </row>
  </sheetData>
  <sheetProtection algorithmName="SHA-512" hashValue="Pv2hqTQPdzsd1QLfWfIPcQsmQ+Wo0f7Ar1boAfL0RI1cVOVhNsELwhiGLiE8TwDBqR0WD+DiY60lhr6SuApBig==" saltValue="MxU21Y1nATMLYQtaapQm2A==" spinCount="100000" sheet="1" selectLockedCells="1"/>
  <mergeCells count="32">
    <mergeCell ref="B31:B33"/>
    <mergeCell ref="E28:K30"/>
    <mergeCell ref="L31:L33"/>
    <mergeCell ref="L28:L30"/>
    <mergeCell ref="E31:K33"/>
    <mergeCell ref="F24:H24"/>
    <mergeCell ref="E25:F27"/>
    <mergeCell ref="L25:L27"/>
    <mergeCell ref="H25:K27"/>
    <mergeCell ref="B28:B30"/>
    <mergeCell ref="E12:K12"/>
    <mergeCell ref="F13:H13"/>
    <mergeCell ref="F14:H14"/>
    <mergeCell ref="L21:L23"/>
    <mergeCell ref="H21:K23"/>
    <mergeCell ref="E21:F23"/>
    <mergeCell ref="A4:B4"/>
    <mergeCell ref="I13:K13"/>
    <mergeCell ref="I24:K24"/>
    <mergeCell ref="K3:L3"/>
    <mergeCell ref="I14:K14"/>
    <mergeCell ref="B11:K11"/>
    <mergeCell ref="A5:L5"/>
    <mergeCell ref="B7:L7"/>
    <mergeCell ref="E15:F17"/>
    <mergeCell ref="H15:K17"/>
    <mergeCell ref="L15:L17"/>
    <mergeCell ref="E18:F20"/>
    <mergeCell ref="H18:K20"/>
    <mergeCell ref="L18:L20"/>
    <mergeCell ref="B8:M10"/>
    <mergeCell ref="B12:C12"/>
  </mergeCells>
  <phoneticPr fontId="3"/>
  <dataValidations count="1">
    <dataValidation type="list" allowBlank="1" showInputMessage="1" showErrorMessage="1" sqref="G16 G19 G22 G26 C29 C32">
      <formula1>"✔,　"</formula1>
    </dataValidation>
  </dataValidations>
  <printOptions horizontalCentered="1"/>
  <pageMargins left="0.70866141732283472" right="0.70866141732283472" top="0.74803149606299213" bottom="0.55118110236220474" header="0.31496062992125984" footer="0.31496062992125984"/>
  <pageSetup paperSize="9" scale="86"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修正箇所</vt:lpstr>
      <vt:lpstr>貼付シート</vt:lpstr>
      <vt:lpstr>事業年度</vt:lpstr>
      <vt:lpstr>はじめに</vt:lpstr>
      <vt:lpstr>かがみ</vt:lpstr>
      <vt:lpstr>別紙１</vt:lpstr>
      <vt:lpstr>別紙２</vt:lpstr>
      <vt:lpstr>別紙３</vt:lpstr>
      <vt:lpstr>チェックリスト</vt:lpstr>
      <vt:lpstr>（参考）集計値の出し方</vt:lpstr>
      <vt:lpstr>'（参考）集計値の出し方'!Print_Area</vt:lpstr>
      <vt:lpstr>かがみ!Print_Area</vt:lpstr>
      <vt:lpstr>チェックリスト!Print_Area</vt:lpstr>
      <vt:lpstr>別紙１!Print_Area</vt:lpstr>
      <vt:lpstr>別紙２!Print_Area</vt:lpstr>
      <vt:lpstr>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2022-08-15T04:56:43Z</cp:lastPrinted>
  <dcterms:created xsi:type="dcterms:W3CDTF">2022-04-28T02:14:57Z</dcterms:created>
  <dcterms:modified xsi:type="dcterms:W3CDTF">2022-08-15T11:29:36Z</dcterms:modified>
</cp:coreProperties>
</file>